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turdk.sharepoint.com/sites/Revision-af-tur.dk/Delte dokumenter/ADR/"/>
    </mc:Choice>
  </mc:AlternateContent>
  <xr:revisionPtr revIDLastSave="0" documentId="8_{631D4E13-9A35-432D-836E-E1E4AA50A6E8}" xr6:coauthVersionLast="47" xr6:coauthVersionMax="47" xr10:uidLastSave="{00000000-0000-0000-0000-000000000000}"/>
  <workbookProtection workbookAlgorithmName="SHA-512" workbookHashValue="D+pRwjKt03JerLrjyibJfC5uKrYmvjon5D8hipgY8qG0CqC8lpvw6IBBCreBa2SRGD4X4JObhTzuYdntUGftiQ==" workbookSaltValue="PLARa8MbWY2uHqG1uwXiLQ==" workbookSpinCount="100000" lockStructure="1"/>
  <bookViews>
    <workbookView xWindow="-120" yWindow="-120" windowWidth="29040" windowHeight="15720" tabRatio="802" xr2:uid="{00000000-000D-0000-FFFF-FFFF00000000}"/>
  </bookViews>
  <sheets>
    <sheet name="Lektionsoversigt" sheetId="1" r:id="rId1"/>
    <sheet name="Anmeldelse NY" sheetId="4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B40" i="1"/>
  <c r="B38" i="1"/>
  <c r="B36" i="1"/>
  <c r="B109" i="1"/>
  <c r="B72" i="1"/>
  <c r="B89" i="1"/>
  <c r="B85" i="1"/>
  <c r="B14" i="4" l="1"/>
  <c r="B18" i="4"/>
  <c r="B17" i="4"/>
  <c r="D22" i="4"/>
  <c r="D21" i="4"/>
  <c r="B10" i="4"/>
  <c r="B11" i="4"/>
  <c r="B12" i="4"/>
  <c r="B13" i="4"/>
  <c r="B9" i="4"/>
  <c r="D120" i="1" l="1"/>
  <c r="D83" i="1"/>
  <c r="D57" i="1"/>
  <c r="D123" i="1"/>
  <c r="D117" i="1"/>
  <c r="D111" i="1"/>
  <c r="D98" i="1"/>
  <c r="D92" i="1"/>
  <c r="D80" i="1"/>
  <c r="D74" i="1"/>
  <c r="D66" i="1"/>
  <c r="D60" i="1"/>
  <c r="D54" i="1"/>
  <c r="D48" i="1"/>
  <c r="D51" i="1"/>
  <c r="E32" i="4"/>
  <c r="D32" i="4"/>
  <c r="C32" i="4"/>
  <c r="B32" i="4"/>
  <c r="F26" i="4"/>
  <c r="D114" i="1"/>
  <c r="I132" i="1"/>
  <c r="I130" i="1"/>
  <c r="I103" i="1"/>
  <c r="I86" i="1"/>
  <c r="F87" i="1"/>
  <c r="F133" i="1"/>
  <c r="F131" i="1" l="1"/>
  <c r="D26" i="4" l="1"/>
  <c r="B26" i="4"/>
  <c r="F104" i="1"/>
  <c r="D126" i="1"/>
  <c r="D95" i="1"/>
  <c r="D77" i="1"/>
  <c r="G44" i="1"/>
  <c r="B25" i="4" s="1"/>
  <c r="B45" i="1"/>
  <c r="D45" i="1"/>
  <c r="C109" i="1"/>
  <c r="C72" i="1"/>
  <c r="G12" i="1"/>
  <c r="G71" i="1" l="1"/>
  <c r="C45" i="1"/>
  <c r="B46" i="1" s="1"/>
  <c r="C46" i="1" s="1"/>
  <c r="B48" i="1" s="1"/>
  <c r="C48" i="1" s="1"/>
  <c r="B49" i="1" s="1"/>
  <c r="C49" i="1" s="1"/>
  <c r="B51" i="1" s="1"/>
  <c r="B74" i="1"/>
  <c r="C74" i="1" s="1"/>
  <c r="B75" i="1" s="1"/>
  <c r="C75" i="1" s="1"/>
  <c r="B77" i="1" s="1"/>
  <c r="C77" i="1" s="1"/>
  <c r="B78" i="1" s="1"/>
  <c r="C78" i="1" s="1"/>
  <c r="B111" i="1"/>
  <c r="C111" i="1" s="1"/>
  <c r="B112" i="1" s="1"/>
  <c r="C112" i="1" s="1"/>
  <c r="B114" i="1" s="1"/>
  <c r="C114" i="1" s="1"/>
  <c r="B115" i="1" s="1"/>
  <c r="C115" i="1" s="1"/>
  <c r="B29" i="4" l="1"/>
  <c r="C29" i="4"/>
  <c r="G108" i="1"/>
  <c r="D25" i="4"/>
  <c r="B80" i="1"/>
  <c r="C80" i="1" s="1"/>
  <c r="B81" i="1" s="1"/>
  <c r="B117" i="1"/>
  <c r="C117" i="1" s="1"/>
  <c r="B118" i="1" s="1"/>
  <c r="C118" i="1" s="1"/>
  <c r="B120" i="1" s="1"/>
  <c r="C120" i="1" s="1"/>
  <c r="B121" i="1" s="1"/>
  <c r="C121" i="1" s="1"/>
  <c r="C51" i="1"/>
  <c r="B52" i="1" s="1"/>
  <c r="C52" i="1" s="1"/>
  <c r="D29" i="4" l="1"/>
  <c r="E29" i="4"/>
  <c r="F25" i="4"/>
  <c r="C81" i="1"/>
  <c r="B83" i="1" s="1"/>
  <c r="C83" i="1" s="1"/>
  <c r="B84" i="1" s="1"/>
  <c r="C84" i="1" s="1"/>
  <c r="B123" i="1"/>
  <c r="C123" i="1" s="1"/>
  <c r="B124" i="1" s="1"/>
  <c r="C124" i="1" s="1"/>
  <c r="B126" i="1" s="1"/>
  <c r="C126" i="1" s="1"/>
  <c r="B127" i="1" s="1"/>
  <c r="C127" i="1" s="1"/>
  <c r="B54" i="1"/>
  <c r="C54" i="1" s="1"/>
  <c r="B55" i="1" s="1"/>
  <c r="C55" i="1" s="1"/>
  <c r="B57" i="1" s="1"/>
  <c r="C57" i="1" s="1"/>
  <c r="B58" i="1" s="1"/>
  <c r="C58" i="1" s="1"/>
  <c r="B129" i="1" l="1"/>
  <c r="C129" i="1" s="1"/>
  <c r="B130" i="1" s="1"/>
  <c r="B132" i="1" s="1"/>
  <c r="C130" i="1" s="1"/>
  <c r="G26" i="4"/>
  <c r="B86" i="1"/>
  <c r="B60" i="1"/>
  <c r="C60" i="1" s="1"/>
  <c r="B61" i="1" s="1"/>
  <c r="C61" i="1" s="1"/>
  <c r="B63" i="1" s="1"/>
  <c r="C63" i="1" s="1"/>
  <c r="B64" i="1" s="1"/>
  <c r="C64" i="1" s="1"/>
  <c r="B30" i="4" l="1"/>
  <c r="C86" i="1"/>
  <c r="D30" i="4"/>
  <c r="B66" i="1"/>
  <c r="C66" i="1" s="1"/>
  <c r="B67" i="1" s="1"/>
  <c r="C67" i="1" s="1"/>
  <c r="C26" i="4" s="1"/>
  <c r="D31" i="4" l="1"/>
  <c r="E30" i="4"/>
  <c r="C132" i="1"/>
  <c r="B88" i="1"/>
  <c r="C88" i="1" s="1"/>
  <c r="B90" i="1" s="1"/>
  <c r="L89" i="1" s="1"/>
  <c r="B31" i="4"/>
  <c r="E31" i="4" l="1"/>
  <c r="B134" i="1"/>
  <c r="C90" i="1"/>
  <c r="B92" i="1" s="1"/>
  <c r="C92" i="1" s="1"/>
  <c r="B93" i="1" s="1"/>
  <c r="C93" i="1" s="1"/>
  <c r="B95" i="1" s="1"/>
  <c r="C95" i="1" s="1"/>
  <c r="B96" i="1" s="1"/>
  <c r="C96" i="1" s="1"/>
  <c r="B98" i="1" s="1"/>
  <c r="C98" i="1" s="1"/>
  <c r="B99" i="1" s="1"/>
  <c r="C99" i="1" s="1"/>
  <c r="B102" i="1" l="1"/>
  <c r="C102" i="1" s="1"/>
  <c r="B103" i="1" s="1"/>
  <c r="E26" i="4"/>
  <c r="C103" i="1" l="1"/>
  <c r="C30" i="4"/>
  <c r="B105" i="1" l="1"/>
  <c r="C105" i="1" s="1"/>
  <c r="C3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Jørgen Gregersen</author>
    <author>Svend ny</author>
  </authors>
  <commentList>
    <comment ref="F3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Udfyldes KUN hvis undervisningen afholdes på anden adresse, end den ovenfor udfyldte "kursusudbyder adresse"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Udfyldes KUN hvis eksamen afholdes på anden adresse, end den ovenfor udfyldte "kursusudbyder adresse"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Særlig info:
Kunne være, hvis adgang til undervisning eller eksamen kræver særlige foranstaltninger eller lignende. (Eksempelvis: Ringe til portner, tlf. xx xx xx xx). Anmærkning overføres aut. til Anmeldelse-Bestillings-ark.</t>
        </r>
      </text>
    </comment>
  </commentList>
</comments>
</file>

<file path=xl/sharedStrings.xml><?xml version="1.0" encoding="utf-8"?>
<sst xmlns="http://schemas.openxmlformats.org/spreadsheetml/2006/main" count="150" uniqueCount="117">
  <si>
    <t xml:space="preserve">kursusstart </t>
  </si>
  <si>
    <t>(dd-mm-åå)</t>
  </si>
  <si>
    <t>mødetidspunkt</t>
  </si>
  <si>
    <t>(tt:mm)</t>
  </si>
  <si>
    <t>nødvendig tid ved opstart, før egentlig undervisning første dag</t>
  </si>
  <si>
    <t>antal minutter</t>
  </si>
  <si>
    <t>varighed af middagspause (anbefalet 30 minutter)</t>
  </si>
  <si>
    <t>varighed af pauser efter hver lektion (anbefalet 10 min)</t>
  </si>
  <si>
    <t>Instruktør(er): Teoretiske lektioner</t>
  </si>
  <si>
    <t>Instruktør(er): Praktiske lektioner</t>
  </si>
  <si>
    <t>Kursusudbyder (navn)</t>
  </si>
  <si>
    <t>Kursusudbyder (adresse)</t>
  </si>
  <si>
    <t>Postnr. og by:</t>
  </si>
  <si>
    <t>Kursusudbyders CVR-nr.</t>
  </si>
  <si>
    <t>Tlf. til eventuel kontakt vedr. tilsyn:</t>
  </si>
  <si>
    <t>Undervisningen afholdes (adr.):</t>
  </si>
  <si>
    <t>Eksamen afholdes (adr.hvis anden):</t>
  </si>
  <si>
    <t>Evt. særlig info til BRS:</t>
  </si>
  <si>
    <t>Antal kursister - repetition grundkursus:</t>
  </si>
  <si>
    <t>Antal kursister - repetition grundkursus + klasse 1:</t>
  </si>
  <si>
    <t>Antal kursister - repetition grundkursus + klasse 1 + Tank:</t>
  </si>
  <si>
    <t>Antal kursister - repetition grundkursus + Tank:</t>
  </si>
  <si>
    <t>fra</t>
  </si>
  <si>
    <t>til</t>
  </si>
  <si>
    <t>min</t>
  </si>
  <si>
    <t>lekt.</t>
  </si>
  <si>
    <t>Dag 1</t>
  </si>
  <si>
    <r>
      <t xml:space="preserve">Velkomst og opstart. </t>
    </r>
    <r>
      <rPr>
        <b/>
        <sz val="11"/>
        <rFont val="Tahoma"/>
        <family val="2"/>
      </rPr>
      <t>NB! Emnerne herunder skal repeteres i forhold til tidl. udd.</t>
    </r>
  </si>
  <si>
    <t>Introduktion til håndbog. Repetition af- ændringer i-  regler m.m.</t>
  </si>
  <si>
    <t>Lovgivning. Almindelige bestemmelser vedrørende transport af farligt gods.</t>
  </si>
  <si>
    <t>Pause</t>
  </si>
  <si>
    <t xml:space="preserve">Andre transportformer - Multimodal transport. </t>
  </si>
  <si>
    <t>Stoffernes vigtigste faretyper og egenskaber, klassificering</t>
  </si>
  <si>
    <t xml:space="preserve">Hensigtsmæssige forebyggende sikkerhedsmæssige foranstaltninger i forhold hertil. </t>
  </si>
  <si>
    <t xml:space="preserve">Emballagekrav. Afmærkning af kolli - faresedler og påskrifter. </t>
  </si>
  <si>
    <t>Transportdokumenter, skriftlige anvisninger, containerpakkeattester</t>
  </si>
  <si>
    <t>Kontrol af overensstemmelse mellem kolliafmærkning og transportdokumenter</t>
  </si>
  <si>
    <t xml:space="preserve">Middag </t>
  </si>
  <si>
    <t>Transport ”under frimængden”</t>
  </si>
  <si>
    <t>Transport under "Begrænsede mængder" og "Undtagne mængder"</t>
  </si>
  <si>
    <t>Regler for sammenlæsning. Regler for håndtering i forbindelse med af- og pålæsning</t>
  </si>
  <si>
    <t>Fareskilte og faresedler (køretøj, veksellad, container). Regler for afmærkning af køretøjer</t>
  </si>
  <si>
    <t>Regler for begrænsninger i transporteret mængde i visse klasser. Lastsikring (surring / stuvning)</t>
  </si>
  <si>
    <t>Ansvar. Eget og andres. - Transport af farligt affald (herunder eksport/import) og miljøbeskyttelse.</t>
  </si>
  <si>
    <t>Trafiksikkerhed - Tunnelsikkerhed, 1.-hjælp vedr. forbrændinger, ætsninger og forgiftninger</t>
  </si>
  <si>
    <t>Oplæg til praktisk øvelse</t>
  </si>
  <si>
    <t>Dag 2</t>
  </si>
  <si>
    <r>
      <rPr>
        <b/>
        <sz val="11"/>
        <rFont val="Tahoma"/>
        <family val="2"/>
      </rPr>
      <t>Praktisk øvelse</t>
    </r>
    <r>
      <rPr>
        <sz val="11"/>
        <rFont val="Tahoma"/>
        <family val="2"/>
      </rPr>
      <t xml:space="preserve"> - Grundlæggende viden om brug af: Køretøjets udstyr/brandslukningsudstyr</t>
    </r>
  </si>
  <si>
    <t>Personligt værneudstyr</t>
  </si>
  <si>
    <t xml:space="preserve">Uheldsøvelse - generelle forholdsregler for chaufføren </t>
  </si>
  <si>
    <t>eventuelle særlige tiltag, brandslukning, førstehjælp</t>
  </si>
  <si>
    <t>Uheldsøvelse - fortsat</t>
  </si>
  <si>
    <t>Formål med- og betjening af- evt. teknisk udstyr på køretøjer. Eks. Køleanlæg etc.</t>
  </si>
  <si>
    <t xml:space="preserve">Sikringsbestemmelser (kap. 1.10). Repetition og opsamling. </t>
  </si>
  <si>
    <t>Forberedelse til eksamen</t>
  </si>
  <si>
    <t>Eksamen for</t>
  </si>
  <si>
    <t>Repetition Grundkursus</t>
  </si>
  <si>
    <t>Evaluering af eksamen mv. og afslutning af kursus for disse elever.</t>
  </si>
  <si>
    <r>
      <t>Klasse 1</t>
    </r>
    <r>
      <rPr>
        <sz val="11"/>
        <rFont val="Tahoma"/>
        <family val="2"/>
      </rPr>
      <t xml:space="preserve"> </t>
    </r>
  </si>
  <si>
    <t>Repetition af særlige regler for klasse 1</t>
  </si>
  <si>
    <t>Særlige risici i forbindelse med eksplosive og pyrotekniske stoffer og genstande</t>
  </si>
  <si>
    <t>Typer af køretøjer, godkendelsesattest, begrænsninger i læsset mængde m.v.</t>
  </si>
  <si>
    <t>Særlige krav vedrørende sammenlæsning af stoffer og genstande i klasse 1</t>
  </si>
  <si>
    <t>Opsamling og repetition, klasse 1</t>
  </si>
  <si>
    <t>Bestemmelser vedrørende eksamen</t>
  </si>
  <si>
    <t>Kursister der skal repetere kombinationen Grund + klasse 1 (om nogen) - går til eksamen</t>
  </si>
  <si>
    <t>Pause og forberedelse til eksamen</t>
  </si>
  <si>
    <t>Repetition Grundkursus + kl. 1</t>
  </si>
  <si>
    <t>Kursister der også skal repetere tank fortsætter undervisningen, iht. planen</t>
  </si>
  <si>
    <t>Dag 3</t>
  </si>
  <si>
    <r>
      <rPr>
        <b/>
        <sz val="11"/>
        <rFont val="Tahoma"/>
        <family val="2"/>
      </rPr>
      <t>Tank</t>
    </r>
    <r>
      <rPr>
        <sz val="11"/>
        <rFont val="Tahoma"/>
        <family val="2"/>
      </rPr>
      <t xml:space="preserve"> </t>
    </r>
  </si>
  <si>
    <t>Repetition af særlige regler for Tank.</t>
  </si>
  <si>
    <t>godkendelsesattester,</t>
  </si>
  <si>
    <t>mærkning, afmærkning med faresedler og orangefarvede skilte mv.</t>
  </si>
  <si>
    <t>Generel teoretisk viden om de forskellige og forskelligartede lastnings- og aflæsningssystemer</t>
  </si>
  <si>
    <t>Hvorledes køretøjer reagerer under kørsel, herunder ladningens bevægelser</t>
  </si>
  <si>
    <t>Skvulpeplader, rumopdeling m.v.</t>
  </si>
  <si>
    <t>Praktisk øvelse TANK</t>
  </si>
  <si>
    <t>Særlige risici og indsatsmuligheder vedr. uheld, ifm. tankvognstransporter af farligt gods</t>
  </si>
  <si>
    <t>Middag</t>
  </si>
  <si>
    <t>Opsamling og evaluering af praktisk øvelse</t>
  </si>
  <si>
    <t>Forholdsregler i forbindelse med statisk elektricitet</t>
  </si>
  <si>
    <t>Tunnelrestriktioner</t>
  </si>
  <si>
    <t>repetition og opsamling på tanklektioner</t>
  </si>
  <si>
    <t>Pause og klargøring til eksamen</t>
  </si>
  <si>
    <t>Repetition grund + klasse 1  + tank</t>
  </si>
  <si>
    <t>Repetition grund + tank</t>
  </si>
  <si>
    <t>-</t>
  </si>
  <si>
    <t>Til Beredskabsstyrelsen, Center for Forebyggelse</t>
  </si>
  <si>
    <t>BRS-KTP-BFO-BFP-ADR@brs.dk</t>
  </si>
  <si>
    <t>Anmeldelse af farligt gods chaufførkursus (ADR-kursus)</t>
  </si>
  <si>
    <r>
      <t xml:space="preserve">jf. pkt. 4.1 i Beredskabsstyrelsens </t>
    </r>
    <r>
      <rPr>
        <i/>
        <sz val="11"/>
        <rFont val="Calibri"/>
        <family val="2"/>
      </rPr>
      <t>Vilkår for godkendelse af farligt gods chaufførkurser</t>
    </r>
  </si>
  <si>
    <t>Anmeldelse sker af hensyn til Beredskabsstyrelsens mulighed for at føre tilsyn med kurset.</t>
  </si>
  <si>
    <t>Kursusudbyder</t>
  </si>
  <si>
    <t>Navn:</t>
  </si>
  <si>
    <t>Adresse</t>
  </si>
  <si>
    <t>Postnr. og by</t>
  </si>
  <si>
    <t>CVR-nummer</t>
  </si>
  <si>
    <t xml:space="preserve">Særlige adgangsforhold: </t>
  </si>
  <si>
    <t>Kursussted</t>
  </si>
  <si>
    <t>Undervsiningen afholdes, adresse:</t>
  </si>
  <si>
    <t>Eksamen afholdes (adr. hvis anden)</t>
  </si>
  <si>
    <t>Instruktør(er)s navn(e)</t>
  </si>
  <si>
    <t>Teori:</t>
  </si>
  <si>
    <t xml:space="preserve">Praktiske øvelser (hvis disse afholdes og med anden instruktør end ved teori): </t>
  </si>
  <si>
    <t xml:space="preserve">Tidsrummet for undervisning: </t>
  </si>
  <si>
    <t>Kursusdatoer</t>
  </si>
  <si>
    <t>Tidsrum (start/slut)</t>
  </si>
  <si>
    <t xml:space="preserve">Tidsrummet for eksamen: </t>
  </si>
  <si>
    <t>Rep grund</t>
  </si>
  <si>
    <t>Rep Grund+1</t>
  </si>
  <si>
    <t>Rep Grund+1+T</t>
  </si>
  <si>
    <t>Rep Grund+T</t>
  </si>
  <si>
    <t>Eksamensdato</t>
  </si>
  <si>
    <t>Tid - start:</t>
  </si>
  <si>
    <t>Tid - slut:</t>
  </si>
  <si>
    <t>evt. eksamensvagt: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</si>
</sst>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hh:mm;@"/>
    <numFmt numFmtId="166" formatCode="dd/mm/yy;@"/>
  </numFmts>
  <fonts count="19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u/>
      <sz val="10"/>
      <color indexed="12"/>
      <name val="Arial"/>
      <family val="2"/>
    </font>
    <font>
      <b/>
      <sz val="9"/>
      <color indexed="81"/>
      <name val="Tahoma"/>
      <family val="2"/>
    </font>
    <font>
      <sz val="10"/>
      <name val="Tahoma"/>
      <family val="2"/>
    </font>
    <font>
      <sz val="11"/>
      <name val="Calibri"/>
      <family val="2"/>
    </font>
    <font>
      <b/>
      <sz val="10"/>
      <name val="Tahoma"/>
      <family val="2"/>
    </font>
    <font>
      <i/>
      <sz val="11"/>
      <name val="Calibri"/>
      <family val="2"/>
    </font>
    <font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color rgb="FFFF0000"/>
      <name val="Tahoma"/>
      <family val="2"/>
    </font>
    <font>
      <sz val="11"/>
      <color rgb="FFFF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05">
    <xf numFmtId="0" fontId="0" fillId="0" borderId="0" xfId="0"/>
    <xf numFmtId="0" fontId="4" fillId="0" borderId="0" xfId="0" applyFont="1"/>
    <xf numFmtId="0" fontId="1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8" fillId="0" borderId="0" xfId="1" applyAlignment="1" applyProtection="1"/>
    <xf numFmtId="0" fontId="1" fillId="0" borderId="0" xfId="2" applyFont="1" applyAlignment="1">
      <alignment wrapText="1"/>
    </xf>
    <xf numFmtId="0" fontId="1" fillId="0" borderId="0" xfId="0" applyFont="1" applyAlignment="1">
      <alignment vertical="center"/>
    </xf>
    <xf numFmtId="20" fontId="0" fillId="0" borderId="1" xfId="0" applyNumberFormat="1" applyBorder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3" fillId="0" borderId="0" xfId="0" applyFont="1"/>
    <xf numFmtId="49" fontId="3" fillId="0" borderId="0" xfId="0" applyNumberFormat="1" applyFont="1"/>
    <xf numFmtId="0" fontId="5" fillId="0" borderId="0" xfId="0" applyFont="1"/>
    <xf numFmtId="0" fontId="10" fillId="0" borderId="0" xfId="0" applyFont="1"/>
    <xf numFmtId="0" fontId="12" fillId="0" borderId="0" xfId="0" applyFont="1"/>
    <xf numFmtId="0" fontId="11" fillId="0" borderId="0" xfId="0" applyFont="1"/>
    <xf numFmtId="0" fontId="10" fillId="0" borderId="1" xfId="0" applyFont="1" applyBorder="1" applyAlignment="1">
      <alignment vertical="top" wrapText="1"/>
    </xf>
    <xf numFmtId="0" fontId="2" fillId="0" borderId="1" xfId="0" applyFont="1" applyBorder="1"/>
    <xf numFmtId="20" fontId="2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2" fillId="0" borderId="0" xfId="2" applyFont="1"/>
    <xf numFmtId="0" fontId="3" fillId="0" borderId="0" xfId="2" applyFont="1"/>
    <xf numFmtId="0" fontId="2" fillId="0" borderId="0" xfId="2"/>
    <xf numFmtId="0" fontId="10" fillId="0" borderId="1" xfId="2" applyFont="1" applyBorder="1" applyAlignment="1">
      <alignment vertical="top" wrapText="1"/>
    </xf>
    <xf numFmtId="0" fontId="10" fillId="0" borderId="50" xfId="2" applyFont="1" applyBorder="1" applyAlignment="1">
      <alignment vertical="top" wrapText="1"/>
    </xf>
    <xf numFmtId="0" fontId="10" fillId="0" borderId="0" xfId="2" applyFont="1" applyAlignment="1">
      <alignment vertical="top" wrapText="1"/>
    </xf>
    <xf numFmtId="0" fontId="3" fillId="0" borderId="0" xfId="2" applyFont="1" applyAlignment="1">
      <alignment horizontal="left"/>
    </xf>
    <xf numFmtId="164" fontId="16" fillId="2" borderId="2" xfId="0" applyNumberFormat="1" applyFont="1" applyFill="1" applyBorder="1" applyAlignment="1" applyProtection="1">
      <alignment horizontal="center"/>
      <protection locked="0"/>
    </xf>
    <xf numFmtId="0" fontId="15" fillId="3" borderId="6" xfId="0" applyFont="1" applyFill="1" applyBorder="1"/>
    <xf numFmtId="0" fontId="15" fillId="3" borderId="7" xfId="0" applyFont="1" applyFill="1" applyBorder="1"/>
    <xf numFmtId="0" fontId="15" fillId="3" borderId="8" xfId="0" applyFont="1" applyFill="1" applyBorder="1"/>
    <xf numFmtId="20" fontId="16" fillId="2" borderId="3" xfId="0" applyNumberFormat="1" applyFont="1" applyFill="1" applyBorder="1" applyAlignment="1" applyProtection="1">
      <alignment horizontal="center"/>
      <protection locked="0"/>
    </xf>
    <xf numFmtId="0" fontId="15" fillId="3" borderId="9" xfId="0" applyFont="1" applyFill="1" applyBorder="1"/>
    <xf numFmtId="0" fontId="15" fillId="3" borderId="10" xfId="0" applyFont="1" applyFill="1" applyBorder="1"/>
    <xf numFmtId="0" fontId="15" fillId="3" borderId="11" xfId="0" applyFont="1" applyFill="1" applyBorder="1"/>
    <xf numFmtId="0" fontId="16" fillId="2" borderId="2" xfId="0" applyFont="1" applyFill="1" applyBorder="1" applyAlignment="1" applyProtection="1">
      <alignment horizontal="center"/>
      <protection locked="0"/>
    </xf>
    <xf numFmtId="0" fontId="16" fillId="2" borderId="5" xfId="0" applyFont="1" applyFill="1" applyBorder="1" applyAlignment="1" applyProtection="1">
      <alignment horizontal="center"/>
      <protection locked="0"/>
    </xf>
    <xf numFmtId="0" fontId="15" fillId="3" borderId="12" xfId="0" applyFont="1" applyFill="1" applyBorder="1"/>
    <xf numFmtId="0" fontId="15" fillId="3" borderId="21" xfId="0" applyFont="1" applyFill="1" applyBorder="1"/>
    <xf numFmtId="0" fontId="15" fillId="3" borderId="22" xfId="0" applyFont="1" applyFill="1" applyBorder="1"/>
    <xf numFmtId="0" fontId="15" fillId="3" borderId="37" xfId="0" applyFont="1" applyFill="1" applyBorder="1" applyAlignment="1">
      <alignment horizontal="left"/>
    </xf>
    <xf numFmtId="0" fontId="16" fillId="3" borderId="13" xfId="0" applyFont="1" applyFill="1" applyBorder="1" applyAlignment="1">
      <alignment horizontal="left"/>
    </xf>
    <xf numFmtId="0" fontId="16" fillId="3" borderId="13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left"/>
    </xf>
    <xf numFmtId="0" fontId="16" fillId="3" borderId="10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left"/>
    </xf>
    <xf numFmtId="0" fontId="16" fillId="3" borderId="49" xfId="0" applyFont="1" applyFill="1" applyBorder="1" applyAlignment="1">
      <alignment horizontal="left"/>
    </xf>
    <xf numFmtId="0" fontId="16" fillId="3" borderId="49" xfId="0" applyFont="1" applyFill="1" applyBorder="1" applyAlignment="1">
      <alignment horizontal="center"/>
    </xf>
    <xf numFmtId="0" fontId="16" fillId="2" borderId="4" xfId="0" applyFont="1" applyFill="1" applyBorder="1" applyAlignment="1" applyProtection="1">
      <alignment horizontal="center"/>
      <protection locked="0"/>
    </xf>
    <xf numFmtId="0" fontId="15" fillId="3" borderId="49" xfId="0" applyFont="1" applyFill="1" applyBorder="1"/>
    <xf numFmtId="0" fontId="16" fillId="3" borderId="11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left"/>
    </xf>
    <xf numFmtId="0" fontId="15" fillId="3" borderId="13" xfId="0" applyFont="1" applyFill="1" applyBorder="1"/>
    <xf numFmtId="0" fontId="15" fillId="3" borderId="14" xfId="0" applyFont="1" applyFill="1" applyBorder="1"/>
    <xf numFmtId="0" fontId="15" fillId="3" borderId="0" xfId="0" applyFont="1" applyFill="1"/>
    <xf numFmtId="0" fontId="15" fillId="3" borderId="23" xfId="0" applyFont="1" applyFill="1" applyBorder="1"/>
    <xf numFmtId="0" fontId="15" fillId="0" borderId="0" xfId="0" applyFont="1"/>
    <xf numFmtId="0" fontId="15" fillId="0" borderId="15" xfId="0" applyFont="1" applyBorder="1"/>
    <xf numFmtId="0" fontId="15" fillId="0" borderId="16" xfId="0" applyFont="1" applyBorder="1"/>
    <xf numFmtId="0" fontId="16" fillId="0" borderId="36" xfId="0" applyFont="1" applyBorder="1"/>
    <xf numFmtId="164" fontId="16" fillId="0" borderId="4" xfId="0" applyNumberFormat="1" applyFont="1" applyBorder="1" applyAlignment="1">
      <alignment horizontal="center"/>
    </xf>
    <xf numFmtId="0" fontId="15" fillId="4" borderId="7" xfId="0" applyFont="1" applyFill="1" applyBorder="1"/>
    <xf numFmtId="0" fontId="15" fillId="4" borderId="3" xfId="0" applyFont="1" applyFill="1" applyBorder="1"/>
    <xf numFmtId="20" fontId="15" fillId="0" borderId="18" xfId="0" applyNumberFormat="1" applyFont="1" applyBorder="1"/>
    <xf numFmtId="0" fontId="15" fillId="0" borderId="18" xfId="0" applyFont="1" applyBorder="1" applyAlignment="1">
      <alignment horizontal="center"/>
    </xf>
    <xf numFmtId="0" fontId="15" fillId="0" borderId="19" xfId="0" applyFont="1" applyBorder="1"/>
    <xf numFmtId="20" fontId="15" fillId="0" borderId="24" xfId="0" applyNumberFormat="1" applyFont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/>
      <protection locked="0"/>
    </xf>
    <xf numFmtId="0" fontId="15" fillId="0" borderId="28" xfId="0" applyFont="1" applyBorder="1" applyAlignment="1">
      <alignment horizontal="center" vertical="center"/>
    </xf>
    <xf numFmtId="20" fontId="15" fillId="0" borderId="20" xfId="0" applyNumberFormat="1" applyFont="1" applyBorder="1" applyAlignment="1">
      <alignment horizontal="center" vertical="center"/>
    </xf>
    <xf numFmtId="20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20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19" xfId="0" applyFont="1" applyBorder="1"/>
    <xf numFmtId="164" fontId="16" fillId="2" borderId="55" xfId="0" applyNumberFormat="1" applyFont="1" applyFill="1" applyBorder="1" applyAlignment="1" applyProtection="1">
      <alignment horizontal="center"/>
      <protection locked="0"/>
    </xf>
    <xf numFmtId="0" fontId="15" fillId="4" borderId="49" xfId="0" applyFont="1" applyFill="1" applyBorder="1"/>
    <xf numFmtId="0" fontId="15" fillId="4" borderId="8" xfId="0" applyFont="1" applyFill="1" applyBorder="1"/>
    <xf numFmtId="0" fontId="15" fillId="0" borderId="0" xfId="2" applyFont="1"/>
    <xf numFmtId="0" fontId="15" fillId="0" borderId="23" xfId="2" applyFont="1" applyBorder="1"/>
    <xf numFmtId="0" fontId="15" fillId="0" borderId="5" xfId="2" applyFont="1" applyBorder="1" applyAlignment="1">
      <alignment horizontal="center" vertical="center" wrapText="1"/>
    </xf>
    <xf numFmtId="0" fontId="16" fillId="0" borderId="59" xfId="2" applyFont="1" applyBorder="1" applyAlignment="1">
      <alignment horizontal="center" vertical="center" wrapText="1"/>
    </xf>
    <xf numFmtId="20" fontId="15" fillId="0" borderId="31" xfId="0" applyNumberFormat="1" applyFont="1" applyBorder="1" applyAlignment="1">
      <alignment horizontal="center" vertical="center"/>
    </xf>
    <xf numFmtId="20" fontId="15" fillId="0" borderId="32" xfId="0" applyNumberFormat="1" applyFont="1" applyBorder="1" applyAlignment="1">
      <alignment horizontal="center" vertical="center"/>
    </xf>
    <xf numFmtId="0" fontId="15" fillId="0" borderId="32" xfId="0" applyFont="1" applyBorder="1" applyAlignment="1">
      <alignment horizontal="center"/>
    </xf>
    <xf numFmtId="49" fontId="16" fillId="8" borderId="36" xfId="2" applyNumberFormat="1" applyFont="1" applyFill="1" applyBorder="1" applyAlignment="1">
      <alignment horizontal="left" vertical="top"/>
    </xf>
    <xf numFmtId="49" fontId="15" fillId="0" borderId="7" xfId="2" applyNumberFormat="1" applyFont="1" applyBorder="1" applyAlignment="1">
      <alignment horizontal="left" vertical="top"/>
    </xf>
    <xf numFmtId="49" fontId="15" fillId="0" borderId="3" xfId="2" applyNumberFormat="1" applyFont="1" applyBorder="1" applyAlignment="1">
      <alignment horizontal="left" vertical="top"/>
    </xf>
    <xf numFmtId="0" fontId="15" fillId="0" borderId="25" xfId="2" applyFont="1" applyBorder="1"/>
    <xf numFmtId="0" fontId="15" fillId="0" borderId="13" xfId="2" applyFont="1" applyBorder="1" applyAlignment="1">
      <alignment horizontal="left" vertical="top"/>
    </xf>
    <xf numFmtId="0" fontId="15" fillId="0" borderId="14" xfId="2" applyFont="1" applyBorder="1" applyAlignment="1">
      <alignment horizontal="left" vertical="top"/>
    </xf>
    <xf numFmtId="164" fontId="16" fillId="2" borderId="5" xfId="0" applyNumberFormat="1" applyFont="1" applyFill="1" applyBorder="1" applyAlignment="1" applyProtection="1">
      <alignment horizontal="center"/>
      <protection locked="0"/>
    </xf>
    <xf numFmtId="0" fontId="15" fillId="7" borderId="36" xfId="2" applyFont="1" applyFill="1" applyBorder="1" applyAlignment="1">
      <alignment vertical="top"/>
    </xf>
    <xf numFmtId="0" fontId="15" fillId="0" borderId="7" xfId="2" applyFont="1" applyBorder="1" applyAlignment="1">
      <alignment vertical="top"/>
    </xf>
    <xf numFmtId="0" fontId="15" fillId="0" borderId="3" xfId="2" applyFont="1" applyBorder="1" applyAlignment="1">
      <alignment vertical="top"/>
    </xf>
    <xf numFmtId="0" fontId="15" fillId="0" borderId="25" xfId="2" applyFont="1" applyBorder="1" applyAlignment="1">
      <alignment vertical="top"/>
    </xf>
    <xf numFmtId="0" fontId="15" fillId="0" borderId="13" xfId="2" applyFont="1" applyBorder="1" applyAlignment="1">
      <alignment vertical="top"/>
    </xf>
    <xf numFmtId="0" fontId="15" fillId="0" borderId="14" xfId="2" applyFont="1" applyBorder="1" applyAlignment="1">
      <alignment vertical="top"/>
    </xf>
    <xf numFmtId="0" fontId="15" fillId="0" borderId="1" xfId="2" applyFont="1" applyBorder="1" applyAlignment="1">
      <alignment wrapText="1"/>
    </xf>
    <xf numFmtId="0" fontId="15" fillId="3" borderId="13" xfId="2" applyFont="1" applyFill="1" applyBorder="1"/>
    <xf numFmtId="0" fontId="15" fillId="3" borderId="13" xfId="2" applyFont="1" applyFill="1" applyBorder="1" applyAlignment="1">
      <alignment horizontal="left" vertical="top"/>
    </xf>
    <xf numFmtId="0" fontId="15" fillId="3" borderId="14" xfId="2" applyFont="1" applyFill="1" applyBorder="1" applyAlignment="1">
      <alignment horizontal="left" vertical="top"/>
    </xf>
    <xf numFmtId="0" fontId="15" fillId="0" borderId="35" xfId="2" applyFont="1" applyBorder="1" applyAlignment="1">
      <alignment vertical="top"/>
    </xf>
    <xf numFmtId="0" fontId="15" fillId="0" borderId="21" xfId="2" applyFont="1" applyBorder="1" applyAlignment="1">
      <alignment vertical="top"/>
    </xf>
    <xf numFmtId="0" fontId="15" fillId="0" borderId="22" xfId="2" applyFont="1" applyBorder="1" applyAlignment="1">
      <alignment vertical="top"/>
    </xf>
    <xf numFmtId="0" fontId="15" fillId="0" borderId="0" xfId="0" applyFont="1" applyAlignment="1">
      <alignment horizontal="left" vertical="top"/>
    </xf>
    <xf numFmtId="0" fontId="15" fillId="3" borderId="50" xfId="0" applyFont="1" applyFill="1" applyBorder="1"/>
    <xf numFmtId="0" fontId="15" fillId="3" borderId="10" xfId="0" applyFont="1" applyFill="1" applyBorder="1" applyAlignment="1">
      <alignment horizontal="left" vertical="top"/>
    </xf>
    <xf numFmtId="0" fontId="15" fillId="3" borderId="28" xfId="0" applyFont="1" applyFill="1" applyBorder="1" applyAlignment="1">
      <alignment horizontal="left" vertical="top"/>
    </xf>
    <xf numFmtId="0" fontId="16" fillId="6" borderId="35" xfId="2" applyFont="1" applyFill="1" applyBorder="1" applyAlignment="1">
      <alignment horizontal="left" vertical="top"/>
    </xf>
    <xf numFmtId="0" fontId="15" fillId="6" borderId="21" xfId="2" applyFont="1" applyFill="1" applyBorder="1" applyAlignment="1">
      <alignment horizontal="left" vertical="top"/>
    </xf>
    <xf numFmtId="0" fontId="15" fillId="6" borderId="22" xfId="2" applyFont="1" applyFill="1" applyBorder="1" applyAlignment="1">
      <alignment horizontal="left" vertical="top"/>
    </xf>
    <xf numFmtId="0" fontId="15" fillId="0" borderId="24" xfId="2" applyFont="1" applyBorder="1" applyAlignment="1">
      <alignment horizontal="left" vertical="top"/>
    </xf>
    <xf numFmtId="0" fontId="15" fillId="0" borderId="21" xfId="2" applyFont="1" applyBorder="1" applyAlignment="1">
      <alignment horizontal="left" vertical="top"/>
    </xf>
    <xf numFmtId="0" fontId="15" fillId="0" borderId="22" xfId="2" applyFont="1" applyBorder="1" applyAlignment="1">
      <alignment horizontal="left" vertical="top"/>
    </xf>
    <xf numFmtId="0" fontId="15" fillId="0" borderId="25" xfId="2" applyFont="1" applyBorder="1" applyAlignment="1">
      <alignment horizontal="left" vertical="top"/>
    </xf>
    <xf numFmtId="0" fontId="15" fillId="2" borderId="43" xfId="0" applyFont="1" applyFill="1" applyBorder="1" applyAlignment="1" applyProtection="1">
      <alignment horizontal="center"/>
      <protection locked="0"/>
    </xf>
    <xf numFmtId="0" fontId="15" fillId="0" borderId="48" xfId="0" applyFont="1" applyBorder="1" applyAlignment="1">
      <alignment horizontal="center"/>
    </xf>
    <xf numFmtId="0" fontId="15" fillId="0" borderId="48" xfId="0" applyFont="1" applyBorder="1"/>
    <xf numFmtId="0" fontId="15" fillId="0" borderId="34" xfId="0" applyFont="1" applyBorder="1" applyAlignment="1">
      <alignment horizontal="left"/>
    </xf>
    <xf numFmtId="0" fontId="15" fillId="0" borderId="41" xfId="0" applyFont="1" applyBorder="1" applyAlignment="1">
      <alignment horizontal="left"/>
    </xf>
    <xf numFmtId="0" fontId="15" fillId="0" borderId="42" xfId="0" applyFont="1" applyBorder="1" applyAlignment="1">
      <alignment horizontal="left"/>
    </xf>
    <xf numFmtId="20" fontId="15" fillId="0" borderId="12" xfId="0" applyNumberFormat="1" applyFont="1" applyBorder="1" applyAlignment="1">
      <alignment horizontal="center" vertical="center"/>
    </xf>
    <xf numFmtId="0" fontId="15" fillId="2" borderId="21" xfId="0" applyFont="1" applyFill="1" applyBorder="1" applyAlignment="1" applyProtection="1">
      <alignment horizontal="center"/>
      <protection locked="0"/>
    </xf>
    <xf numFmtId="0" fontId="18" fillId="3" borderId="10" xfId="0" applyFont="1" applyFill="1" applyBorder="1"/>
    <xf numFmtId="0" fontId="18" fillId="3" borderId="0" xfId="0" applyFont="1" applyFill="1"/>
    <xf numFmtId="0" fontId="18" fillId="3" borderId="11" xfId="0" applyFont="1" applyFill="1" applyBorder="1"/>
    <xf numFmtId="0" fontId="18" fillId="3" borderId="38" xfId="0" applyFont="1" applyFill="1" applyBorder="1"/>
    <xf numFmtId="0" fontId="18" fillId="3" borderId="41" xfId="0" applyFont="1" applyFill="1" applyBorder="1"/>
    <xf numFmtId="0" fontId="18" fillId="3" borderId="45" xfId="0" applyFont="1" applyFill="1" applyBorder="1"/>
    <xf numFmtId="0" fontId="15" fillId="3" borderId="60" xfId="0" applyFont="1" applyFill="1" applyBorder="1"/>
    <xf numFmtId="0" fontId="16" fillId="0" borderId="37" xfId="2" applyFont="1" applyBorder="1"/>
    <xf numFmtId="0" fontId="16" fillId="0" borderId="13" xfId="2" applyFont="1" applyBorder="1"/>
    <xf numFmtId="20" fontId="17" fillId="0" borderId="14" xfId="2" applyNumberFormat="1" applyFont="1" applyBorder="1"/>
    <xf numFmtId="0" fontId="15" fillId="0" borderId="32" xfId="0" applyFont="1" applyBorder="1" applyAlignment="1" applyProtection="1">
      <alignment horizontal="center" vertical="center"/>
      <protection locked="0"/>
    </xf>
    <xf numFmtId="0" fontId="16" fillId="0" borderId="64" xfId="2" applyFont="1" applyBorder="1" applyAlignment="1">
      <alignment horizontal="center" vertical="center" wrapText="1"/>
    </xf>
    <xf numFmtId="20" fontId="15" fillId="0" borderId="48" xfId="0" applyNumberFormat="1" applyFont="1" applyBorder="1" applyAlignment="1">
      <alignment horizontal="center" vertical="center"/>
    </xf>
    <xf numFmtId="20" fontId="15" fillId="0" borderId="40" xfId="0" applyNumberFormat="1" applyFont="1" applyBorder="1" applyAlignment="1">
      <alignment horizontal="center" vertical="center"/>
    </xf>
    <xf numFmtId="20" fontId="15" fillId="0" borderId="46" xfId="0" applyNumberFormat="1" applyFont="1" applyBorder="1" applyAlignment="1">
      <alignment horizontal="center" vertical="center"/>
    </xf>
    <xf numFmtId="20" fontId="15" fillId="0" borderId="39" xfId="0" applyNumberFormat="1" applyFont="1" applyBorder="1" applyAlignment="1">
      <alignment horizontal="center" vertical="center"/>
    </xf>
    <xf numFmtId="20" fontId="15" fillId="0" borderId="47" xfId="0" applyNumberFormat="1" applyFont="1" applyBorder="1" applyAlignment="1">
      <alignment horizontal="center" vertical="center"/>
    </xf>
    <xf numFmtId="20" fontId="15" fillId="0" borderId="43" xfId="0" applyNumberFormat="1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0" fontId="15" fillId="0" borderId="27" xfId="0" applyNumberFormat="1" applyFont="1" applyBorder="1" applyAlignment="1">
      <alignment horizontal="center" vertical="center"/>
    </xf>
    <xf numFmtId="20" fontId="15" fillId="0" borderId="26" xfId="0" applyNumberFormat="1" applyFont="1" applyBorder="1" applyAlignment="1">
      <alignment horizontal="center" vertical="center"/>
    </xf>
    <xf numFmtId="0" fontId="15" fillId="3" borderId="9" xfId="0" applyFont="1" applyFill="1" applyBorder="1" applyAlignment="1">
      <alignment horizontal="left"/>
    </xf>
    <xf numFmtId="166" fontId="0" fillId="0" borderId="1" xfId="0" applyNumberFormat="1" applyBorder="1" applyAlignment="1">
      <alignment horizontal="center"/>
    </xf>
    <xf numFmtId="20" fontId="15" fillId="0" borderId="17" xfId="0" applyNumberFormat="1" applyFont="1" applyBorder="1" applyAlignment="1">
      <alignment horizontal="center"/>
    </xf>
    <xf numFmtId="20" fontId="15" fillId="0" borderId="15" xfId="0" applyNumberFormat="1" applyFont="1" applyBorder="1" applyAlignment="1">
      <alignment horizontal="center" vertical="center"/>
    </xf>
    <xf numFmtId="20" fontId="15" fillId="0" borderId="47" xfId="0" applyNumberFormat="1" applyFont="1" applyBorder="1" applyAlignment="1">
      <alignment horizontal="center" vertical="center"/>
    </xf>
    <xf numFmtId="20" fontId="15" fillId="0" borderId="16" xfId="0" applyNumberFormat="1" applyFont="1" applyBorder="1" applyAlignment="1">
      <alignment horizontal="center" vertical="center"/>
    </xf>
    <xf numFmtId="20" fontId="15" fillId="0" borderId="48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6" fillId="4" borderId="53" xfId="0" applyFont="1" applyFill="1" applyBorder="1" applyAlignment="1">
      <alignment horizontal="center" vertical="center" wrapText="1"/>
    </xf>
    <xf numFmtId="0" fontId="16" fillId="4" borderId="61" xfId="0" applyFont="1" applyFill="1" applyBorder="1" applyAlignment="1">
      <alignment horizontal="center" vertical="center" wrapText="1"/>
    </xf>
    <xf numFmtId="0" fontId="16" fillId="4" borderId="44" xfId="0" applyFont="1" applyFill="1" applyBorder="1" applyAlignment="1">
      <alignment horizontal="center" vertical="center" wrapText="1"/>
    </xf>
    <xf numFmtId="0" fontId="16" fillId="4" borderId="62" xfId="0" applyFont="1" applyFill="1" applyBorder="1" applyAlignment="1">
      <alignment horizontal="center" vertical="center" wrapText="1"/>
    </xf>
    <xf numFmtId="0" fontId="16" fillId="9" borderId="53" xfId="2" applyFont="1" applyFill="1" applyBorder="1" applyAlignment="1">
      <alignment horizontal="left"/>
    </xf>
    <xf numFmtId="0" fontId="16" fillId="9" borderId="7" xfId="2" applyFont="1" applyFill="1" applyBorder="1" applyAlignment="1">
      <alignment horizontal="left"/>
    </xf>
    <xf numFmtId="0" fontId="16" fillId="9" borderId="3" xfId="2" applyFont="1" applyFill="1" applyBorder="1" applyAlignment="1">
      <alignment horizontal="left"/>
    </xf>
    <xf numFmtId="0" fontId="15" fillId="10" borderId="1" xfId="2" applyFont="1" applyFill="1" applyBorder="1" applyAlignment="1" applyProtection="1">
      <alignment horizontal="left"/>
      <protection locked="0"/>
    </xf>
    <xf numFmtId="0" fontId="15" fillId="10" borderId="29" xfId="2" applyFont="1" applyFill="1" applyBorder="1" applyAlignment="1" applyProtection="1">
      <alignment horizontal="left"/>
      <protection locked="0"/>
    </xf>
    <xf numFmtId="0" fontId="15" fillId="9" borderId="53" xfId="2" applyFont="1" applyFill="1" applyBorder="1" applyAlignment="1">
      <alignment horizontal="left"/>
    </xf>
    <xf numFmtId="0" fontId="15" fillId="9" borderId="7" xfId="2" applyFont="1" applyFill="1" applyBorder="1" applyAlignment="1">
      <alignment horizontal="left"/>
    </xf>
    <xf numFmtId="0" fontId="15" fillId="9" borderId="3" xfId="2" applyFont="1" applyFill="1" applyBorder="1" applyAlignment="1">
      <alignment horizontal="left"/>
    </xf>
    <xf numFmtId="0" fontId="15" fillId="4" borderId="18" xfId="0" applyFont="1" applyFill="1" applyBorder="1" applyAlignment="1">
      <alignment horizontal="left" vertical="top"/>
    </xf>
    <xf numFmtId="0" fontId="15" fillId="4" borderId="33" xfId="0" applyFont="1" applyFill="1" applyBorder="1" applyAlignment="1">
      <alignment horizontal="left" vertical="top"/>
    </xf>
    <xf numFmtId="0" fontId="15" fillId="10" borderId="1" xfId="0" applyFont="1" applyFill="1" applyBorder="1" applyAlignment="1" applyProtection="1">
      <alignment horizontal="left" vertical="top"/>
      <protection locked="0"/>
    </xf>
    <xf numFmtId="0" fontId="15" fillId="10" borderId="29" xfId="0" applyFont="1" applyFill="1" applyBorder="1" applyAlignment="1" applyProtection="1">
      <alignment horizontal="left" vertical="top"/>
      <protection locked="0"/>
    </xf>
    <xf numFmtId="0" fontId="15" fillId="4" borderId="19" xfId="0" applyFont="1" applyFill="1" applyBorder="1" applyAlignment="1">
      <alignment horizontal="left" vertical="top"/>
    </xf>
    <xf numFmtId="0" fontId="15" fillId="4" borderId="49" xfId="0" applyFont="1" applyFill="1" applyBorder="1" applyAlignment="1">
      <alignment horizontal="left" vertical="top"/>
    </xf>
    <xf numFmtId="0" fontId="15" fillId="4" borderId="8" xfId="0" applyFont="1" applyFill="1" applyBorder="1" applyAlignment="1">
      <alignment horizontal="left" vertical="top"/>
    </xf>
    <xf numFmtId="0" fontId="15" fillId="10" borderId="58" xfId="0" applyFont="1" applyFill="1" applyBorder="1" applyAlignment="1" applyProtection="1">
      <alignment horizontal="left" vertical="top"/>
      <protection locked="0"/>
    </xf>
    <xf numFmtId="0" fontId="15" fillId="10" borderId="38" xfId="0" applyFont="1" applyFill="1" applyBorder="1" applyAlignment="1" applyProtection="1">
      <alignment horizontal="left" vertical="top"/>
      <protection locked="0"/>
    </xf>
    <xf numFmtId="0" fontId="15" fillId="10" borderId="45" xfId="0" applyFont="1" applyFill="1" applyBorder="1" applyAlignment="1" applyProtection="1">
      <alignment horizontal="left" vertical="top"/>
      <protection locked="0"/>
    </xf>
    <xf numFmtId="0" fontId="16" fillId="9" borderId="53" xfId="2" applyFont="1" applyFill="1" applyBorder="1" applyAlignment="1">
      <alignment horizontal="center" vertical="center" wrapText="1"/>
    </xf>
    <xf numFmtId="0" fontId="16" fillId="9" borderId="3" xfId="2" applyFont="1" applyFill="1" applyBorder="1" applyAlignment="1">
      <alignment horizontal="center" vertical="center" wrapText="1"/>
    </xf>
    <xf numFmtId="0" fontId="16" fillId="9" borderId="30" xfId="2" applyFont="1" applyFill="1" applyBorder="1" applyAlignment="1">
      <alignment horizontal="center" vertical="center" wrapText="1"/>
    </xf>
    <xf numFmtId="0" fontId="16" fillId="9" borderId="0" xfId="2" applyFont="1" applyFill="1" applyAlignment="1">
      <alignment horizontal="center" vertical="center" wrapText="1"/>
    </xf>
    <xf numFmtId="0" fontId="16" fillId="0" borderId="44" xfId="2" applyFont="1" applyBorder="1" applyAlignment="1">
      <alignment horizontal="left"/>
    </xf>
    <xf numFmtId="0" fontId="16" fillId="0" borderId="41" xfId="2" applyFont="1" applyBorder="1" applyAlignment="1">
      <alignment horizontal="left"/>
    </xf>
    <xf numFmtId="0" fontId="16" fillId="0" borderId="42" xfId="2" applyFont="1" applyBorder="1" applyAlignment="1">
      <alignment horizontal="left"/>
    </xf>
    <xf numFmtId="0" fontId="15" fillId="0" borderId="58" xfId="2" applyFont="1" applyBorder="1" applyAlignment="1">
      <alignment horizontal="left" vertical="center" wrapText="1"/>
    </xf>
    <xf numFmtId="0" fontId="16" fillId="0" borderId="38" xfId="2" applyFont="1" applyBorder="1" applyAlignment="1">
      <alignment horizontal="left" vertical="center" wrapText="1"/>
    </xf>
    <xf numFmtId="0" fontId="16" fillId="0" borderId="41" xfId="2" applyFont="1" applyBorder="1" applyAlignment="1">
      <alignment horizontal="left" vertical="center" wrapText="1"/>
    </xf>
    <xf numFmtId="0" fontId="16" fillId="0" borderId="42" xfId="2" applyFont="1" applyBorder="1" applyAlignment="1">
      <alignment horizontal="left" vertical="center" wrapText="1"/>
    </xf>
    <xf numFmtId="0" fontId="16" fillId="0" borderId="45" xfId="2" applyFont="1" applyBorder="1" applyAlignment="1">
      <alignment horizontal="left" vertical="center" wrapText="1"/>
    </xf>
    <xf numFmtId="0" fontId="15" fillId="0" borderId="5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20" fontId="15" fillId="0" borderId="40" xfId="0" applyNumberFormat="1" applyFont="1" applyBorder="1" applyAlignment="1">
      <alignment horizontal="center" vertical="center"/>
    </xf>
    <xf numFmtId="20" fontId="15" fillId="0" borderId="46" xfId="0" applyNumberFormat="1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20" fontId="15" fillId="0" borderId="39" xfId="0" applyNumberFormat="1" applyFont="1" applyBorder="1" applyAlignment="1">
      <alignment horizontal="center" vertical="center"/>
    </xf>
    <xf numFmtId="20" fontId="15" fillId="0" borderId="43" xfId="0" applyNumberFormat="1" applyFont="1" applyBorder="1" applyAlignment="1">
      <alignment horizontal="center" vertical="center"/>
    </xf>
    <xf numFmtId="0" fontId="15" fillId="5" borderId="50" xfId="2" applyFont="1" applyFill="1" applyBorder="1" applyAlignment="1">
      <alignment horizontal="left" wrapText="1"/>
    </xf>
    <xf numFmtId="0" fontId="15" fillId="5" borderId="10" xfId="2" applyFont="1" applyFill="1" applyBorder="1" applyAlignment="1">
      <alignment horizontal="left" wrapText="1"/>
    </xf>
    <xf numFmtId="0" fontId="15" fillId="5" borderId="11" xfId="2" applyFont="1" applyFill="1" applyBorder="1" applyAlignment="1">
      <alignment horizontal="left" wrapText="1"/>
    </xf>
    <xf numFmtId="0" fontId="15" fillId="6" borderId="35" xfId="2" applyFont="1" applyFill="1" applyBorder="1" applyAlignment="1">
      <alignment horizontal="left" vertical="top" wrapText="1"/>
    </xf>
    <xf numFmtId="0" fontId="15" fillId="6" borderId="21" xfId="2" applyFont="1" applyFill="1" applyBorder="1" applyAlignment="1">
      <alignment horizontal="left" vertical="top" wrapText="1"/>
    </xf>
    <xf numFmtId="0" fontId="15" fillId="6" borderId="22" xfId="2" applyFont="1" applyFill="1" applyBorder="1" applyAlignment="1">
      <alignment horizontal="left" vertical="top" wrapText="1"/>
    </xf>
    <xf numFmtId="0" fontId="15" fillId="0" borderId="35" xfId="2" applyFont="1" applyBorder="1" applyAlignment="1">
      <alignment horizontal="left" vertical="top" wrapText="1"/>
    </xf>
    <xf numFmtId="0" fontId="15" fillId="0" borderId="21" xfId="2" applyFont="1" applyBorder="1" applyAlignment="1">
      <alignment horizontal="left" vertical="top" wrapText="1"/>
    </xf>
    <xf numFmtId="0" fontId="15" fillId="0" borderId="22" xfId="2" applyFont="1" applyBorder="1" applyAlignment="1">
      <alignment horizontal="left" vertical="top" wrapText="1"/>
    </xf>
    <xf numFmtId="0" fontId="15" fillId="0" borderId="4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6" borderId="25" xfId="2" applyFont="1" applyFill="1" applyBorder="1" applyAlignment="1">
      <alignment horizontal="left" vertical="top" wrapText="1"/>
    </xf>
    <xf numFmtId="0" fontId="15" fillId="6" borderId="13" xfId="2" applyFont="1" applyFill="1" applyBorder="1" applyAlignment="1">
      <alignment horizontal="left" vertical="top" wrapText="1"/>
    </xf>
    <xf numFmtId="0" fontId="15" fillId="6" borderId="14" xfId="2" applyFont="1" applyFill="1" applyBorder="1" applyAlignment="1">
      <alignment horizontal="left" vertical="top" wrapText="1"/>
    </xf>
    <xf numFmtId="0" fontId="15" fillId="0" borderId="34" xfId="2" applyFont="1" applyBorder="1" applyAlignment="1">
      <alignment horizontal="left" vertical="top" wrapText="1"/>
    </xf>
    <xf numFmtId="0" fontId="15" fillId="0" borderId="41" xfId="2" applyFont="1" applyBorder="1" applyAlignment="1">
      <alignment horizontal="left" vertical="top" wrapText="1"/>
    </xf>
    <xf numFmtId="0" fontId="15" fillId="0" borderId="42" xfId="2" applyFont="1" applyBorder="1" applyAlignment="1">
      <alignment horizontal="left" vertical="top" wrapText="1"/>
    </xf>
    <xf numFmtId="0" fontId="15" fillId="0" borderId="25" xfId="2" applyFont="1" applyBorder="1" applyAlignment="1">
      <alignment horizontal="left" vertical="top" wrapText="1"/>
    </xf>
    <xf numFmtId="0" fontId="15" fillId="0" borderId="13" xfId="2" applyFont="1" applyBorder="1" applyAlignment="1">
      <alignment horizontal="left" vertical="top" wrapText="1"/>
    </xf>
    <xf numFmtId="0" fontId="15" fillId="0" borderId="14" xfId="2" applyFont="1" applyBorder="1" applyAlignment="1">
      <alignment horizontal="left" vertical="top" wrapText="1"/>
    </xf>
    <xf numFmtId="0" fontId="15" fillId="0" borderId="24" xfId="2" applyFont="1" applyBorder="1" applyAlignment="1">
      <alignment horizontal="left" vertical="top" wrapText="1"/>
    </xf>
    <xf numFmtId="0" fontId="15" fillId="0" borderId="0" xfId="2" applyFont="1" applyAlignment="1">
      <alignment horizontal="left" vertical="top" wrapText="1"/>
    </xf>
    <xf numFmtId="0" fontId="15" fillId="0" borderId="23" xfId="2" applyFont="1" applyBorder="1" applyAlignment="1">
      <alignment horizontal="left" vertical="top" wrapText="1"/>
    </xf>
    <xf numFmtId="0" fontId="15" fillId="7" borderId="18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 wrapText="1"/>
    </xf>
    <xf numFmtId="0" fontId="16" fillId="4" borderId="41" xfId="0" applyFont="1" applyFill="1" applyBorder="1" applyAlignment="1">
      <alignment horizontal="center" vertical="center" wrapText="1"/>
    </xf>
    <xf numFmtId="0" fontId="15" fillId="7" borderId="26" xfId="0" applyFont="1" applyFill="1" applyBorder="1" applyAlignment="1">
      <alignment horizontal="center" vertical="center"/>
    </xf>
    <xf numFmtId="0" fontId="15" fillId="3" borderId="50" xfId="0" applyFont="1" applyFill="1" applyBorder="1" applyAlignment="1">
      <alignment horizontal="left"/>
    </xf>
    <xf numFmtId="0" fontId="15" fillId="3" borderId="10" xfId="0" applyFont="1" applyFill="1" applyBorder="1" applyAlignment="1">
      <alignment horizontal="left"/>
    </xf>
    <xf numFmtId="0" fontId="15" fillId="3" borderId="11" xfId="0" applyFont="1" applyFill="1" applyBorder="1" applyAlignment="1">
      <alignment horizontal="left"/>
    </xf>
    <xf numFmtId="0" fontId="15" fillId="3" borderId="35" xfId="0" applyFont="1" applyFill="1" applyBorder="1" applyAlignment="1">
      <alignment horizontal="left" vertical="center"/>
    </xf>
    <xf numFmtId="0" fontId="15" fillId="3" borderId="21" xfId="0" applyFont="1" applyFill="1" applyBorder="1" applyAlignment="1">
      <alignment horizontal="left" vertical="center"/>
    </xf>
    <xf numFmtId="0" fontId="15" fillId="3" borderId="22" xfId="0" applyFont="1" applyFill="1" applyBorder="1" applyAlignment="1">
      <alignment horizontal="left" vertical="center"/>
    </xf>
    <xf numFmtId="0" fontId="15" fillId="7" borderId="32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6" borderId="24" xfId="2" applyFont="1" applyFill="1" applyBorder="1" applyAlignment="1">
      <alignment horizontal="left" vertical="top" wrapText="1"/>
    </xf>
    <xf numFmtId="0" fontId="15" fillId="6" borderId="0" xfId="2" applyFont="1" applyFill="1" applyAlignment="1">
      <alignment horizontal="left" vertical="top" wrapText="1"/>
    </xf>
    <xf numFmtId="0" fontId="15" fillId="6" borderId="23" xfId="2" applyFont="1" applyFill="1" applyBorder="1" applyAlignment="1">
      <alignment horizontal="left" vertical="top" wrapText="1"/>
    </xf>
    <xf numFmtId="0" fontId="16" fillId="0" borderId="52" xfId="2" applyFont="1" applyBorder="1" applyAlignment="1">
      <alignment horizontal="left"/>
    </xf>
    <xf numFmtId="0" fontId="16" fillId="0" borderId="54" xfId="2" applyFont="1" applyBorder="1" applyAlignment="1">
      <alignment horizontal="left"/>
    </xf>
    <xf numFmtId="0" fontId="16" fillId="0" borderId="2" xfId="2" applyFont="1" applyBorder="1" applyAlignment="1">
      <alignment horizontal="left"/>
    </xf>
    <xf numFmtId="0" fontId="15" fillId="0" borderId="10" xfId="2" applyFont="1" applyBorder="1" applyAlignment="1">
      <alignment horizontal="left" vertical="top" wrapText="1"/>
    </xf>
    <xf numFmtId="0" fontId="15" fillId="0" borderId="11" xfId="2" applyFont="1" applyBorder="1" applyAlignment="1">
      <alignment horizontal="left" vertical="top" wrapText="1"/>
    </xf>
    <xf numFmtId="20" fontId="15" fillId="0" borderId="27" xfId="0" applyNumberFormat="1" applyFont="1" applyBorder="1" applyAlignment="1">
      <alignment horizontal="center" vertical="center"/>
    </xf>
    <xf numFmtId="20" fontId="15" fillId="0" borderId="26" xfId="0" applyNumberFormat="1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8" borderId="43" xfId="0" applyFont="1" applyFill="1" applyBorder="1" applyAlignment="1">
      <alignment horizontal="center" vertical="center" wrapText="1"/>
    </xf>
    <xf numFmtId="0" fontId="15" fillId="8" borderId="48" xfId="0" applyFont="1" applyFill="1" applyBorder="1" applyAlignment="1">
      <alignment horizontal="center" vertical="center" wrapText="1"/>
    </xf>
    <xf numFmtId="0" fontId="16" fillId="0" borderId="12" xfId="2" applyFont="1" applyBorder="1" applyAlignment="1">
      <alignment horizontal="left"/>
    </xf>
    <xf numFmtId="0" fontId="16" fillId="0" borderId="21" xfId="2" applyFont="1" applyBorder="1" applyAlignment="1">
      <alignment horizontal="left"/>
    </xf>
    <xf numFmtId="0" fontId="16" fillId="0" borderId="22" xfId="2" applyFont="1" applyBorder="1" applyAlignment="1">
      <alignment horizontal="left"/>
    </xf>
    <xf numFmtId="0" fontId="15" fillId="8" borderId="26" xfId="0" applyFont="1" applyFill="1" applyBorder="1" applyAlignment="1">
      <alignment horizontal="center" vertical="center"/>
    </xf>
    <xf numFmtId="20" fontId="18" fillId="2" borderId="39" xfId="0" applyNumberFormat="1" applyFont="1" applyFill="1" applyBorder="1" applyAlignment="1">
      <alignment horizontal="center" vertical="center"/>
    </xf>
    <xf numFmtId="20" fontId="18" fillId="2" borderId="27" xfId="0" applyNumberFormat="1" applyFont="1" applyFill="1" applyBorder="1" applyAlignment="1">
      <alignment horizontal="center" vertical="center"/>
    </xf>
    <xf numFmtId="20" fontId="15" fillId="2" borderId="15" xfId="0" applyNumberFormat="1" applyFont="1" applyFill="1" applyBorder="1" applyAlignment="1" applyProtection="1">
      <alignment horizontal="center" vertical="center"/>
      <protection locked="0"/>
    </xf>
    <xf numFmtId="20" fontId="15" fillId="2" borderId="27" xfId="0" applyNumberFormat="1" applyFont="1" applyFill="1" applyBorder="1" applyAlignment="1" applyProtection="1">
      <alignment horizontal="center" vertical="center"/>
      <protection locked="0"/>
    </xf>
    <xf numFmtId="20" fontId="15" fillId="2" borderId="39" xfId="0" applyNumberFormat="1" applyFont="1" applyFill="1" applyBorder="1" applyAlignment="1" applyProtection="1">
      <alignment horizontal="center" vertical="center"/>
      <protection locked="0"/>
    </xf>
    <xf numFmtId="0" fontId="15" fillId="3" borderId="17" xfId="0" applyFont="1" applyFill="1" applyBorder="1" applyAlignment="1">
      <alignment horizontal="left"/>
    </xf>
    <xf numFmtId="0" fontId="15" fillId="3" borderId="18" xfId="0" applyFont="1" applyFill="1" applyBorder="1" applyAlignment="1">
      <alignment horizontal="left"/>
    </xf>
    <xf numFmtId="0" fontId="15" fillId="3" borderId="33" xfId="0" applyFont="1" applyFill="1" applyBorder="1" applyAlignment="1">
      <alignment horizontal="left"/>
    </xf>
    <xf numFmtId="0" fontId="15" fillId="3" borderId="20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0" fontId="15" fillId="3" borderId="29" xfId="0" applyFont="1" applyFill="1" applyBorder="1" applyAlignment="1">
      <alignment horizontal="left"/>
    </xf>
    <xf numFmtId="0" fontId="15" fillId="3" borderId="43" xfId="0" applyFont="1" applyFill="1" applyBorder="1" applyAlignment="1">
      <alignment horizontal="left"/>
    </xf>
    <xf numFmtId="0" fontId="15" fillId="3" borderId="51" xfId="0" applyFont="1" applyFill="1" applyBorder="1" applyAlignment="1">
      <alignment horizontal="left"/>
    </xf>
    <xf numFmtId="0" fontId="16" fillId="2" borderId="52" xfId="0" applyFont="1" applyFill="1" applyBorder="1" applyAlignment="1" applyProtection="1">
      <alignment horizontal="left"/>
      <protection locked="0"/>
    </xf>
    <xf numFmtId="0" fontId="16" fillId="2" borderId="54" xfId="0" applyFont="1" applyFill="1" applyBorder="1" applyAlignment="1" applyProtection="1">
      <alignment horizontal="left"/>
      <protection locked="0"/>
    </xf>
    <xf numFmtId="0" fontId="16" fillId="2" borderId="2" xfId="0" applyFont="1" applyFill="1" applyBorder="1" applyAlignment="1" applyProtection="1">
      <alignment horizontal="left"/>
      <protection locked="0"/>
    </xf>
    <xf numFmtId="0" fontId="16" fillId="3" borderId="53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0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/>
    </xf>
    <xf numFmtId="0" fontId="16" fillId="3" borderId="44" xfId="0" applyFont="1" applyFill="1" applyBorder="1" applyAlignment="1">
      <alignment horizontal="center"/>
    </xf>
    <xf numFmtId="0" fontId="16" fillId="3" borderId="42" xfId="0" applyFont="1" applyFill="1" applyBorder="1" applyAlignment="1">
      <alignment horizontal="center"/>
    </xf>
    <xf numFmtId="0" fontId="15" fillId="5" borderId="19" xfId="2" applyFont="1" applyFill="1" applyBorder="1" applyAlignment="1">
      <alignment horizontal="left"/>
    </xf>
    <xf numFmtId="0" fontId="15" fillId="5" borderId="49" xfId="2" applyFont="1" applyFill="1" applyBorder="1" applyAlignment="1">
      <alignment horizontal="left"/>
    </xf>
    <xf numFmtId="0" fontId="15" fillId="5" borderId="8" xfId="2" applyFont="1" applyFill="1" applyBorder="1" applyAlignment="1">
      <alignment horizontal="left"/>
    </xf>
    <xf numFmtId="0" fontId="16" fillId="3" borderId="30" xfId="0" applyFont="1" applyFill="1" applyBorder="1" applyAlignment="1">
      <alignment horizontal="left"/>
    </xf>
    <xf numFmtId="0" fontId="16" fillId="3" borderId="0" xfId="0" applyFont="1" applyFill="1" applyAlignment="1">
      <alignment horizontal="left"/>
    </xf>
    <xf numFmtId="0" fontId="15" fillId="3" borderId="60" xfId="0" applyFont="1" applyFill="1" applyBorder="1" applyAlignment="1">
      <alignment horizontal="left"/>
    </xf>
    <xf numFmtId="0" fontId="15" fillId="3" borderId="38" xfId="0" applyFont="1" applyFill="1" applyBorder="1" applyAlignment="1">
      <alignment horizontal="left"/>
    </xf>
    <xf numFmtId="0" fontId="15" fillId="3" borderId="9" xfId="0" applyFont="1" applyFill="1" applyBorder="1" applyAlignment="1">
      <alignment horizontal="left"/>
    </xf>
    <xf numFmtId="0" fontId="16" fillId="3" borderId="20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16" fillId="3" borderId="50" xfId="0" applyFont="1" applyFill="1" applyBorder="1" applyAlignment="1">
      <alignment horizontal="left"/>
    </xf>
    <xf numFmtId="0" fontId="15" fillId="3" borderId="1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2" fillId="0" borderId="1" xfId="2" applyBorder="1" applyAlignment="1">
      <alignment horizontal="left"/>
    </xf>
    <xf numFmtId="166" fontId="0" fillId="0" borderId="1" xfId="0" applyNumberFormat="1" applyBorder="1" applyAlignment="1">
      <alignment horizontal="center"/>
    </xf>
    <xf numFmtId="0" fontId="10" fillId="0" borderId="1" xfId="2" applyFont="1" applyBorder="1" applyAlignment="1">
      <alignment horizontal="left" vertical="top" wrapText="1"/>
    </xf>
    <xf numFmtId="0" fontId="2" fillId="0" borderId="50" xfId="2" applyBorder="1" applyAlignment="1">
      <alignment horizontal="left"/>
    </xf>
    <xf numFmtId="0" fontId="2" fillId="0" borderId="10" xfId="2" applyBorder="1" applyAlignment="1">
      <alignment horizontal="left"/>
    </xf>
    <xf numFmtId="0" fontId="2" fillId="0" borderId="28" xfId="2" applyBorder="1" applyAlignment="1">
      <alignment horizontal="left"/>
    </xf>
  </cellXfs>
  <cellStyles count="6">
    <cellStyle name="Hyperlink 2" xfId="3" xr:uid="{00000000-0005-0000-0000-000000000000}"/>
    <cellStyle name="Hyperlink 2 2" xfId="5" xr:uid="{00000000-0005-0000-0000-000001000000}"/>
    <cellStyle name="Link" xfId="1" builtinId="8"/>
    <cellStyle name="Normal" xfId="0" builtinId="0"/>
    <cellStyle name="Normal 2" xfId="2" xr:uid="{00000000-0005-0000-0000-000004000000}"/>
    <cellStyle name="Normal 3" xfId="4" xr:uid="{00000000-0005-0000-0000-000005000000}"/>
  </cellStyles>
  <dxfs count="11"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207645</xdr:colOff>
      <xdr:row>1</xdr:row>
      <xdr:rowOff>114300</xdr:rowOff>
    </xdr:from>
    <xdr:to>
      <xdr:col>11</xdr:col>
      <xdr:colOff>662940</xdr:colOff>
      <xdr:row>6</xdr:row>
      <xdr:rowOff>69754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07645" y="281940"/>
          <a:ext cx="7343775" cy="7936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ctr" upright="1"/>
        <a:lstStyle/>
        <a:p>
          <a:pPr algn="ctr" rtl="0">
            <a:defRPr sz="1000"/>
          </a:pPr>
          <a:r>
            <a:rPr lang="da-DK" sz="1400" b="1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Repetitionskursus, dækkende ADR-kursusbevistyperne: Grund, Grund + kl 1, og Grund, kl 1 og tank, og Grund + Tank.  FLEKSIBELT - "AFSTIGNINGSMODEL"</a:t>
          </a:r>
          <a:r>
            <a:rPr lang="da-DK" sz="1400" b="1" i="0" u="none" strike="noStrike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                                               </a:t>
          </a:r>
        </a:p>
        <a:p>
          <a:pPr algn="ctr" rtl="0">
            <a:defRPr sz="1000"/>
          </a:pPr>
          <a:r>
            <a:rPr lang="da-DK" sz="1400" b="1" i="0" u="none" strike="noStrike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MED FLERE INSTRUKTØRER (Anvendt Eksamensvagt(er))</a:t>
          </a:r>
          <a:endParaRPr lang="da-DK" sz="1400" b="0" i="0" u="none" strike="noStrike" baseline="0">
            <a:solidFill>
              <a:sysClr val="windowText" lastClr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 rtl="0">
            <a:defRPr sz="1000"/>
          </a:pPr>
          <a:endParaRPr lang="da-DK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26816</xdr:colOff>
      <xdr:row>5</xdr:row>
      <xdr:rowOff>160169</xdr:rowOff>
    </xdr:from>
    <xdr:to>
      <xdr:col>12</xdr:col>
      <xdr:colOff>26816</xdr:colOff>
      <xdr:row>10</xdr:row>
      <xdr:rowOff>19051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36366" y="1017419"/>
          <a:ext cx="7724775" cy="71613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Vejledende faglig lektionsoversigt for repetitionskursus, dækkende: 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Grund, Grund + klasse 1 og Grund + klasse 1 og tank og Grund + Tank.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Rækkefølgen af de enkelte punkter i lektionerne kan frit tilrettelægges af instruktøren, ligesom vægtningen/tidsforbruget til de enkelte emner kan variere. Den samlede undervisningstid for hhv. grund og specialkursus må dog ikke fraviges.</a:t>
          </a:r>
        </a:p>
      </xdr:txBody>
    </xdr:sp>
    <xdr:clientData/>
  </xdr:twoCellAnchor>
  <xdr:twoCellAnchor>
    <xdr:from>
      <xdr:col>1</xdr:col>
      <xdr:colOff>17145</xdr:colOff>
      <xdr:row>10</xdr:row>
      <xdr:rowOff>20955</xdr:rowOff>
    </xdr:from>
    <xdr:to>
      <xdr:col>12</xdr:col>
      <xdr:colOff>17145</xdr:colOff>
      <xdr:row>18</xdr:row>
      <xdr:rowOff>116204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26695" y="1735455"/>
          <a:ext cx="7724775" cy="1466849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ctr" upright="1"/>
        <a:lstStyle/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Indtast manglende oplysninger i de grønne celler - samt ret, hvor de fortrykte ikke stemmer.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Er der helligdage e.l. i perioden, tilpasses datoen ved dag 2 evt. 3.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Ellers dateres fortløbende.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Skemaet forudsætter samme starttidspunkt alle dage. 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Alternativt tastes korrekt tidspunkt hver dag.</a:t>
          </a:r>
        </a:p>
        <a:p>
          <a:pPr algn="ctr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Evt. flere instruktører angives i skemaet herunder.</a:t>
          </a:r>
        </a:p>
        <a:p>
          <a:pPr algn="ctr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Oplysningerne overføres automatisk til faneblad: Anmeldelse/Bestillingsark!                    </a:t>
          </a:r>
        </a:p>
        <a:p>
          <a:pPr algn="ctr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da-DK" sz="1100" b="1" i="0" u="none" strike="noStrike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ANFØR EKSAMENSVAGT(ER) UD FOR AKTUELLE EKSAMENER!</a:t>
          </a:r>
          <a:endParaRPr lang="da-DK" sz="1100" b="1" i="0" u="none" strike="noStrike" baseline="0">
            <a:solidFill>
              <a:srgbClr val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RS-KTP-BFO-BFP-ADR@br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2:T158"/>
  <sheetViews>
    <sheetView showZeros="0" tabSelected="1" view="pageLayout" topLeftCell="A3" zoomScaleNormal="100" workbookViewId="0">
      <selection activeCell="J35" sqref="J35"/>
    </sheetView>
  </sheetViews>
  <sheetFormatPr defaultColWidth="9.140625" defaultRowHeight="12.75" x14ac:dyDescent="0.2"/>
  <cols>
    <col min="1" max="1" width="3" bestFit="1" customWidth="1"/>
    <col min="2" max="3" width="8.140625" bestFit="1" customWidth="1"/>
    <col min="4" max="4" width="4" bestFit="1" customWidth="1"/>
    <col min="5" max="5" width="4.5703125" bestFit="1" customWidth="1"/>
    <col min="6" max="6" width="13.42578125" customWidth="1"/>
    <col min="7" max="7" width="11.42578125" customWidth="1"/>
    <col min="8" max="8" width="15.28515625" customWidth="1"/>
    <col min="9" max="9" width="11.42578125" customWidth="1"/>
    <col min="10" max="10" width="12.5703125" customWidth="1"/>
    <col min="11" max="11" width="6.140625" customWidth="1"/>
    <col min="12" max="12" width="28.28515625" customWidth="1"/>
    <col min="13" max="13" width="5.7109375" customWidth="1"/>
  </cols>
  <sheetData>
    <row r="12" spans="7:8" x14ac:dyDescent="0.2">
      <c r="G12" s="1">
        <f>I21</f>
        <v>0.33333333333333331</v>
      </c>
      <c r="H12" s="1">
        <v>6.9444000000000005E-4</v>
      </c>
    </row>
    <row r="19" spans="2:12" ht="13.5" thickBot="1" x14ac:dyDescent="0.25"/>
    <row r="20" spans="2:12" ht="15.4" customHeight="1" thickBot="1" x14ac:dyDescent="0.25">
      <c r="B20" s="269" t="s">
        <v>0</v>
      </c>
      <c r="C20" s="270"/>
      <c r="D20" s="270"/>
      <c r="E20" s="270"/>
      <c r="F20" s="270"/>
      <c r="G20" s="270"/>
      <c r="H20" s="271"/>
      <c r="I20" s="35"/>
      <c r="J20" s="36" t="s">
        <v>1</v>
      </c>
      <c r="K20" s="37"/>
      <c r="L20" s="38"/>
    </row>
    <row r="21" spans="2:12" ht="15.4" customHeight="1" thickBot="1" x14ac:dyDescent="0.25">
      <c r="B21" s="272" t="s">
        <v>2</v>
      </c>
      <c r="C21" s="273"/>
      <c r="D21" s="273"/>
      <c r="E21" s="273"/>
      <c r="F21" s="273"/>
      <c r="G21" s="273"/>
      <c r="H21" s="274"/>
      <c r="I21" s="39">
        <v>0.33333333333333331</v>
      </c>
      <c r="J21" s="40" t="s">
        <v>3</v>
      </c>
      <c r="K21" s="41"/>
      <c r="L21" s="42"/>
    </row>
    <row r="22" spans="2:12" ht="15.4" customHeight="1" thickBot="1" x14ac:dyDescent="0.25">
      <c r="B22" s="272" t="s">
        <v>4</v>
      </c>
      <c r="C22" s="273"/>
      <c r="D22" s="273"/>
      <c r="E22" s="273"/>
      <c r="F22" s="273"/>
      <c r="G22" s="273"/>
      <c r="H22" s="274"/>
      <c r="I22" s="43">
        <v>15</v>
      </c>
      <c r="J22" s="40" t="s">
        <v>5</v>
      </c>
      <c r="K22" s="41"/>
      <c r="L22" s="42"/>
    </row>
    <row r="23" spans="2:12" ht="15.4" customHeight="1" thickBot="1" x14ac:dyDescent="0.25">
      <c r="B23" s="272" t="s">
        <v>6</v>
      </c>
      <c r="C23" s="273"/>
      <c r="D23" s="273"/>
      <c r="E23" s="273"/>
      <c r="F23" s="273"/>
      <c r="G23" s="273"/>
      <c r="H23" s="274"/>
      <c r="I23" s="43">
        <v>30</v>
      </c>
      <c r="J23" s="40" t="s">
        <v>5</v>
      </c>
      <c r="K23" s="41"/>
      <c r="L23" s="42"/>
    </row>
    <row r="24" spans="2:12" ht="15.4" customHeight="1" thickBot="1" x14ac:dyDescent="0.25">
      <c r="B24" s="272" t="s">
        <v>7</v>
      </c>
      <c r="C24" s="273"/>
      <c r="D24" s="273"/>
      <c r="E24" s="273"/>
      <c r="F24" s="273"/>
      <c r="G24" s="275"/>
      <c r="H24" s="276"/>
      <c r="I24" s="44">
        <v>10</v>
      </c>
      <c r="J24" s="45" t="s">
        <v>5</v>
      </c>
      <c r="K24" s="46"/>
      <c r="L24" s="47"/>
    </row>
    <row r="25" spans="2:12" ht="15.4" customHeight="1" thickBot="1" x14ac:dyDescent="0.25">
      <c r="B25" s="48" t="s">
        <v>8</v>
      </c>
      <c r="C25" s="49"/>
      <c r="D25" s="49"/>
      <c r="E25" s="49"/>
      <c r="F25" s="50"/>
      <c r="G25" s="277"/>
      <c r="H25" s="278"/>
      <c r="I25" s="278"/>
      <c r="J25" s="279"/>
      <c r="K25" s="280"/>
      <c r="L25" s="281"/>
    </row>
    <row r="26" spans="2:12" ht="15.4" customHeight="1" thickBot="1" x14ac:dyDescent="0.25">
      <c r="B26" s="48" t="s">
        <v>9</v>
      </c>
      <c r="C26" s="49"/>
      <c r="D26" s="49"/>
      <c r="E26" s="49"/>
      <c r="F26" s="50"/>
      <c r="G26" s="277"/>
      <c r="H26" s="278"/>
      <c r="I26" s="278"/>
      <c r="J26" s="279"/>
      <c r="K26" s="282"/>
      <c r="L26" s="283"/>
    </row>
    <row r="27" spans="2:12" ht="15.4" customHeight="1" thickBot="1" x14ac:dyDescent="0.25">
      <c r="B27" s="48" t="s">
        <v>10</v>
      </c>
      <c r="C27" s="49"/>
      <c r="D27" s="49"/>
      <c r="E27" s="49"/>
      <c r="F27" s="50"/>
      <c r="G27" s="277"/>
      <c r="H27" s="278"/>
      <c r="I27" s="278"/>
      <c r="J27" s="279"/>
      <c r="K27" s="282"/>
      <c r="L27" s="283"/>
    </row>
    <row r="28" spans="2:12" ht="15.4" customHeight="1" thickBot="1" x14ac:dyDescent="0.25">
      <c r="B28" s="155" t="s">
        <v>11</v>
      </c>
      <c r="C28" s="51"/>
      <c r="D28" s="51"/>
      <c r="E28" s="51"/>
      <c r="F28" s="52"/>
      <c r="G28" s="277"/>
      <c r="H28" s="278"/>
      <c r="I28" s="278"/>
      <c r="J28" s="279"/>
      <c r="K28" s="282"/>
      <c r="L28" s="283"/>
    </row>
    <row r="29" spans="2:12" ht="15.4" customHeight="1" thickBot="1" x14ac:dyDescent="0.25">
      <c r="B29" s="293" t="s">
        <v>12</v>
      </c>
      <c r="C29" s="239"/>
      <c r="D29" s="239"/>
      <c r="E29" s="239"/>
      <c r="F29" s="240"/>
      <c r="G29" s="277"/>
      <c r="H29" s="278"/>
      <c r="I29" s="278"/>
      <c r="J29" s="279"/>
      <c r="K29" s="282"/>
      <c r="L29" s="283"/>
    </row>
    <row r="30" spans="2:12" ht="15.4" customHeight="1" thickBot="1" x14ac:dyDescent="0.25">
      <c r="B30" s="155" t="s">
        <v>13</v>
      </c>
      <c r="C30" s="51"/>
      <c r="D30" s="51"/>
      <c r="E30" s="51"/>
      <c r="F30" s="52"/>
      <c r="G30" s="277"/>
      <c r="H30" s="278"/>
      <c r="I30" s="278"/>
      <c r="J30" s="279"/>
      <c r="K30" s="282"/>
      <c r="L30" s="283"/>
    </row>
    <row r="31" spans="2:12" ht="15.4" customHeight="1" thickBot="1" x14ac:dyDescent="0.25">
      <c r="B31" s="155" t="s">
        <v>14</v>
      </c>
      <c r="C31" s="51"/>
      <c r="D31" s="51"/>
      <c r="E31" s="51"/>
      <c r="F31" s="52"/>
      <c r="G31" s="277"/>
      <c r="H31" s="278"/>
      <c r="I31" s="278"/>
      <c r="J31" s="279"/>
      <c r="K31" s="282"/>
      <c r="L31" s="283"/>
    </row>
    <row r="32" spans="2:12" ht="15.4" customHeight="1" thickBot="1" x14ac:dyDescent="0.25">
      <c r="B32" s="155" t="s">
        <v>15</v>
      </c>
      <c r="C32" s="51"/>
      <c r="D32" s="51"/>
      <c r="E32" s="51"/>
      <c r="F32" s="52"/>
      <c r="G32" s="277"/>
      <c r="H32" s="278"/>
      <c r="I32" s="278"/>
      <c r="J32" s="279"/>
      <c r="K32" s="282"/>
      <c r="L32" s="283"/>
    </row>
    <row r="33" spans="2:16" ht="15.4" customHeight="1" thickBot="1" x14ac:dyDescent="0.25">
      <c r="B33" s="48" t="s">
        <v>16</v>
      </c>
      <c r="C33" s="49"/>
      <c r="D33" s="49"/>
      <c r="E33" s="49"/>
      <c r="F33" s="50"/>
      <c r="G33" s="277"/>
      <c r="H33" s="278"/>
      <c r="I33" s="278"/>
      <c r="J33" s="279"/>
      <c r="K33" s="284"/>
      <c r="L33" s="285"/>
    </row>
    <row r="34" spans="2:16" ht="15.4" customHeight="1" thickBot="1" x14ac:dyDescent="0.25">
      <c r="B34" s="291" t="s">
        <v>17</v>
      </c>
      <c r="C34" s="292"/>
      <c r="D34" s="292"/>
      <c r="E34" s="292"/>
      <c r="F34" s="292"/>
      <c r="G34" s="277"/>
      <c r="H34" s="278"/>
      <c r="I34" s="278"/>
      <c r="J34" s="278"/>
      <c r="K34" s="278"/>
      <c r="L34" s="279"/>
    </row>
    <row r="35" spans="2:16" ht="15.4" customHeight="1" thickBot="1" x14ac:dyDescent="0.25">
      <c r="B35" s="53" t="s">
        <v>18</v>
      </c>
      <c r="C35" s="54"/>
      <c r="D35" s="54"/>
      <c r="E35" s="54"/>
      <c r="F35" s="55"/>
      <c r="G35" s="54"/>
      <c r="H35" s="54"/>
      <c r="I35" s="55"/>
      <c r="J35" s="56"/>
      <c r="K35" s="57"/>
      <c r="L35" s="38"/>
    </row>
    <row r="36" spans="2:16" ht="15.4" customHeight="1" thickBot="1" x14ac:dyDescent="0.25">
      <c r="B36" s="155" t="str">
        <f>IF(J35&gt;0,"Tilføj tid til forberedelse til eksamen og evaluering i celle D84 og D88!"," ")</f>
        <v xml:space="preserve"> </v>
      </c>
      <c r="C36" s="51"/>
      <c r="D36" s="51"/>
      <c r="E36" s="51"/>
      <c r="F36" s="52"/>
      <c r="G36" s="52"/>
      <c r="H36" s="51"/>
      <c r="I36" s="51"/>
      <c r="J36" s="51"/>
      <c r="K36" s="51"/>
      <c r="L36" s="58"/>
    </row>
    <row r="37" spans="2:16" ht="15.4" customHeight="1" thickBot="1" x14ac:dyDescent="0.25">
      <c r="B37" s="59" t="s">
        <v>19</v>
      </c>
      <c r="C37" s="51"/>
      <c r="D37" s="51"/>
      <c r="E37" s="51"/>
      <c r="F37" s="52"/>
      <c r="G37" s="51"/>
      <c r="H37" s="51"/>
      <c r="I37" s="52"/>
      <c r="J37" s="56"/>
      <c r="K37" s="60"/>
      <c r="L37" s="61"/>
    </row>
    <row r="38" spans="2:16" ht="15.4" customHeight="1" thickBot="1" x14ac:dyDescent="0.25">
      <c r="B38" s="155" t="str">
        <f>IF(J37&gt;0,"Tilføj tid til forberedelse til eksamen og evaluering i celle D102 og D105"," ")</f>
        <v xml:space="preserve"> </v>
      </c>
      <c r="C38" s="51"/>
      <c r="D38" s="51"/>
      <c r="E38" s="51"/>
      <c r="F38" s="52"/>
      <c r="G38" s="52"/>
      <c r="H38" s="51"/>
      <c r="I38" s="51"/>
      <c r="J38" s="51"/>
      <c r="K38" s="51"/>
      <c r="L38" s="58"/>
    </row>
    <row r="39" spans="2:16" ht="15.4" customHeight="1" thickBot="1" x14ac:dyDescent="0.25">
      <c r="B39" s="289" t="s">
        <v>20</v>
      </c>
      <c r="C39" s="290"/>
      <c r="D39" s="290"/>
      <c r="E39" s="290"/>
      <c r="F39" s="290"/>
      <c r="G39" s="290"/>
      <c r="H39" s="290"/>
      <c r="I39" s="290"/>
      <c r="J39" s="56"/>
      <c r="K39" s="62"/>
      <c r="L39" s="63"/>
    </row>
    <row r="40" spans="2:16" ht="15.4" customHeight="1" thickBot="1" x14ac:dyDescent="0.25">
      <c r="B40" s="40" t="str">
        <f>IF(J39&gt;0,"Tilføj tid til forberedelse til eksamen i celle D129 "," ")</f>
        <v xml:space="preserve"> </v>
      </c>
      <c r="C40" s="133"/>
      <c r="D40" s="133"/>
      <c r="E40" s="133"/>
      <c r="F40" s="133"/>
      <c r="G40" s="133"/>
      <c r="H40" s="133"/>
      <c r="I40" s="133"/>
      <c r="J40" s="134"/>
      <c r="K40" s="133"/>
      <c r="L40" s="135"/>
    </row>
    <row r="41" spans="2:16" ht="15.4" customHeight="1" thickBot="1" x14ac:dyDescent="0.25">
      <c r="B41" s="294" t="s">
        <v>21</v>
      </c>
      <c r="C41" s="295"/>
      <c r="D41" s="295"/>
      <c r="E41" s="295"/>
      <c r="F41" s="295"/>
      <c r="G41" s="295"/>
      <c r="H41" s="295"/>
      <c r="I41" s="296"/>
      <c r="J41" s="56"/>
      <c r="K41" s="297"/>
      <c r="L41" s="298"/>
    </row>
    <row r="42" spans="2:16" ht="15.4" customHeight="1" thickBot="1" x14ac:dyDescent="0.25">
      <c r="B42" s="139" t="str">
        <f>IF(J41&gt;0,"Tilføj tid til forberedelse til eksamen i celle D129"," ")</f>
        <v xml:space="preserve"> </v>
      </c>
      <c r="C42" s="136"/>
      <c r="D42" s="136"/>
      <c r="E42" s="136"/>
      <c r="F42" s="136"/>
      <c r="G42" s="136"/>
      <c r="H42" s="136"/>
      <c r="I42" s="136"/>
      <c r="J42" s="137"/>
      <c r="K42" s="136"/>
      <c r="L42" s="138"/>
    </row>
    <row r="43" spans="2:16" ht="15.4" customHeight="1" thickBot="1" x14ac:dyDescent="0.25"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</row>
    <row r="44" spans="2:16" ht="15.4" customHeight="1" thickBot="1" x14ac:dyDescent="0.25">
      <c r="B44" s="65" t="s">
        <v>22</v>
      </c>
      <c r="C44" s="66" t="s">
        <v>23</v>
      </c>
      <c r="D44" s="66" t="s">
        <v>24</v>
      </c>
      <c r="E44" s="66" t="s">
        <v>25</v>
      </c>
      <c r="F44" s="67" t="s">
        <v>26</v>
      </c>
      <c r="G44" s="68">
        <f>IF(I20&lt;&gt;" ",I20,0)</f>
        <v>0</v>
      </c>
      <c r="H44" s="69"/>
      <c r="I44" s="69"/>
      <c r="J44" s="69"/>
      <c r="K44" s="69"/>
      <c r="L44" s="70"/>
    </row>
    <row r="45" spans="2:16" ht="15.4" customHeight="1" x14ac:dyDescent="0.2">
      <c r="B45" s="157">
        <f>I21</f>
        <v>0.33333333333333331</v>
      </c>
      <c r="C45" s="71">
        <f>B45+(D45*H12)</f>
        <v>0.34374993333333331</v>
      </c>
      <c r="D45" s="72">
        <f>I22</f>
        <v>15</v>
      </c>
      <c r="E45" s="73"/>
      <c r="F45" s="286" t="s">
        <v>27</v>
      </c>
      <c r="G45" s="287"/>
      <c r="H45" s="287"/>
      <c r="I45" s="287"/>
      <c r="J45" s="287"/>
      <c r="K45" s="287"/>
      <c r="L45" s="288"/>
    </row>
    <row r="46" spans="2:16" ht="15.4" customHeight="1" x14ac:dyDescent="0.2">
      <c r="B46" s="208">
        <f>C45</f>
        <v>0.34374993333333331</v>
      </c>
      <c r="C46" s="209">
        <f>B46+(45*H12)</f>
        <v>0.37499973333333331</v>
      </c>
      <c r="D46" s="219">
        <v>45</v>
      </c>
      <c r="E46" s="219">
        <v>1</v>
      </c>
      <c r="F46" s="216" t="s">
        <v>28</v>
      </c>
      <c r="G46" s="217"/>
      <c r="H46" s="217"/>
      <c r="I46" s="217"/>
      <c r="J46" s="217"/>
      <c r="K46" s="217"/>
      <c r="L46" s="218"/>
      <c r="O46" s="4"/>
    </row>
    <row r="47" spans="2:16" ht="15.4" customHeight="1" x14ac:dyDescent="0.2">
      <c r="B47" s="254"/>
      <c r="C47" s="255"/>
      <c r="D47" s="204"/>
      <c r="E47" s="207"/>
      <c r="F47" s="227" t="s">
        <v>29</v>
      </c>
      <c r="G47" s="228"/>
      <c r="H47" s="228"/>
      <c r="I47" s="228"/>
      <c r="J47" s="228"/>
      <c r="K47" s="228"/>
      <c r="L47" s="229"/>
      <c r="P47" s="4"/>
    </row>
    <row r="48" spans="2:16" ht="15.4" customHeight="1" x14ac:dyDescent="0.2">
      <c r="B48" s="146">
        <f>C46</f>
        <v>0.37499973333333331</v>
      </c>
      <c r="C48" s="74">
        <f>B48+(D48*H12)</f>
        <v>0.38194413333333332</v>
      </c>
      <c r="D48" s="75">
        <f>$I$24</f>
        <v>10</v>
      </c>
      <c r="E48" s="76"/>
      <c r="F48" s="210" t="s">
        <v>30</v>
      </c>
      <c r="G48" s="211"/>
      <c r="H48" s="211"/>
      <c r="I48" s="211"/>
      <c r="J48" s="211"/>
      <c r="K48" s="211"/>
      <c r="L48" s="212"/>
    </row>
    <row r="49" spans="2:12" ht="15.4" customHeight="1" x14ac:dyDescent="0.2">
      <c r="B49" s="208">
        <f>C48</f>
        <v>0.38194413333333332</v>
      </c>
      <c r="C49" s="209">
        <f>B49+(45*$H$12)</f>
        <v>0.41319393333333332</v>
      </c>
      <c r="D49" s="204">
        <v>45</v>
      </c>
      <c r="E49" s="219">
        <v>2</v>
      </c>
      <c r="F49" s="230" t="s">
        <v>31</v>
      </c>
      <c r="G49" s="231"/>
      <c r="H49" s="231"/>
      <c r="I49" s="231"/>
      <c r="J49" s="231"/>
      <c r="K49" s="231"/>
      <c r="L49" s="232"/>
    </row>
    <row r="50" spans="2:12" ht="15.4" customHeight="1" x14ac:dyDescent="0.2">
      <c r="B50" s="254"/>
      <c r="C50" s="255"/>
      <c r="D50" s="207"/>
      <c r="E50" s="207"/>
      <c r="F50" s="227" t="s">
        <v>32</v>
      </c>
      <c r="G50" s="228"/>
      <c r="H50" s="228"/>
      <c r="I50" s="228"/>
      <c r="J50" s="228"/>
      <c r="K50" s="228"/>
      <c r="L50" s="229"/>
    </row>
    <row r="51" spans="2:12" ht="15.4" customHeight="1" x14ac:dyDescent="0.2">
      <c r="B51" s="77">
        <f>C49</f>
        <v>0.41319393333333332</v>
      </c>
      <c r="C51" s="78">
        <f>B51+(D51*H12)</f>
        <v>0.42013833333333334</v>
      </c>
      <c r="D51" s="75">
        <f>$I$24</f>
        <v>10</v>
      </c>
      <c r="E51" s="79"/>
      <c r="F51" s="210" t="s">
        <v>30</v>
      </c>
      <c r="G51" s="211"/>
      <c r="H51" s="211"/>
      <c r="I51" s="211"/>
      <c r="J51" s="211"/>
      <c r="K51" s="211"/>
      <c r="L51" s="212"/>
    </row>
    <row r="52" spans="2:12" ht="15.4" customHeight="1" x14ac:dyDescent="0.2">
      <c r="B52" s="208">
        <f>C51</f>
        <v>0.42013833333333334</v>
      </c>
      <c r="C52" s="209">
        <f>B52+(45*H12)</f>
        <v>0.45138813333333333</v>
      </c>
      <c r="D52" s="219">
        <v>45</v>
      </c>
      <c r="E52" s="219">
        <v>3</v>
      </c>
      <c r="F52" s="216" t="s">
        <v>33</v>
      </c>
      <c r="G52" s="217"/>
      <c r="H52" s="217"/>
      <c r="I52" s="217"/>
      <c r="J52" s="217"/>
      <c r="K52" s="217"/>
      <c r="L52" s="218"/>
    </row>
    <row r="53" spans="2:12" ht="15.4" customHeight="1" x14ac:dyDescent="0.2">
      <c r="B53" s="254"/>
      <c r="C53" s="255"/>
      <c r="D53" s="207"/>
      <c r="E53" s="207"/>
      <c r="F53" s="227" t="s">
        <v>34</v>
      </c>
      <c r="G53" s="228"/>
      <c r="H53" s="228"/>
      <c r="I53" s="228"/>
      <c r="J53" s="228"/>
      <c r="K53" s="228"/>
      <c r="L53" s="229"/>
    </row>
    <row r="54" spans="2:12" ht="15.4" customHeight="1" x14ac:dyDescent="0.2">
      <c r="B54" s="146">
        <f>C52</f>
        <v>0.45138813333333333</v>
      </c>
      <c r="C54" s="147">
        <f>B54+(D54*H12)</f>
        <v>0.45833253333333335</v>
      </c>
      <c r="D54" s="75">
        <f>$I$24</f>
        <v>10</v>
      </c>
      <c r="E54" s="152"/>
      <c r="F54" s="210" t="s">
        <v>30</v>
      </c>
      <c r="G54" s="211"/>
      <c r="H54" s="211"/>
      <c r="I54" s="211"/>
      <c r="J54" s="211"/>
      <c r="K54" s="211"/>
      <c r="L54" s="212"/>
    </row>
    <row r="55" spans="2:12" ht="15.4" customHeight="1" x14ac:dyDescent="0.2">
      <c r="B55" s="208">
        <f>C54</f>
        <v>0.45833253333333335</v>
      </c>
      <c r="C55" s="209">
        <f>B55+(45*H12)</f>
        <v>0.48958233333333334</v>
      </c>
      <c r="D55" s="219">
        <v>45</v>
      </c>
      <c r="E55" s="219">
        <v>4</v>
      </c>
      <c r="F55" s="230" t="s">
        <v>35</v>
      </c>
      <c r="G55" s="231"/>
      <c r="H55" s="231"/>
      <c r="I55" s="231"/>
      <c r="J55" s="231"/>
      <c r="K55" s="231"/>
      <c r="L55" s="232"/>
    </row>
    <row r="56" spans="2:12" ht="15.4" customHeight="1" x14ac:dyDescent="0.2">
      <c r="B56" s="254"/>
      <c r="C56" s="255"/>
      <c r="D56" s="207"/>
      <c r="E56" s="207"/>
      <c r="F56" s="227" t="s">
        <v>36</v>
      </c>
      <c r="G56" s="228"/>
      <c r="H56" s="228"/>
      <c r="I56" s="228"/>
      <c r="J56" s="228"/>
      <c r="K56" s="228"/>
      <c r="L56" s="229"/>
    </row>
    <row r="57" spans="2:12" ht="15.4" customHeight="1" x14ac:dyDescent="0.2">
      <c r="B57" s="77">
        <f>C55</f>
        <v>0.48958233333333334</v>
      </c>
      <c r="C57" s="78">
        <f>B57+(I23*H12)</f>
        <v>0.51041553333333334</v>
      </c>
      <c r="D57" s="75">
        <f>$I$23</f>
        <v>30</v>
      </c>
      <c r="E57" s="79"/>
      <c r="F57" s="210" t="s">
        <v>37</v>
      </c>
      <c r="G57" s="211"/>
      <c r="H57" s="211"/>
      <c r="I57" s="211"/>
      <c r="J57" s="211"/>
      <c r="K57" s="211"/>
      <c r="L57" s="212"/>
    </row>
    <row r="58" spans="2:12" ht="15.4" customHeight="1" x14ac:dyDescent="0.2">
      <c r="B58" s="208">
        <f>C57</f>
        <v>0.51041553333333334</v>
      </c>
      <c r="C58" s="209">
        <f>B58+(45*H12)</f>
        <v>0.54166533333333333</v>
      </c>
      <c r="D58" s="219">
        <v>45</v>
      </c>
      <c r="E58" s="219">
        <v>5</v>
      </c>
      <c r="F58" s="216" t="s">
        <v>38</v>
      </c>
      <c r="G58" s="217"/>
      <c r="H58" s="217"/>
      <c r="I58" s="217"/>
      <c r="J58" s="217"/>
      <c r="K58" s="217"/>
      <c r="L58" s="218"/>
    </row>
    <row r="59" spans="2:12" ht="15.4" customHeight="1" x14ac:dyDescent="0.2">
      <c r="B59" s="254"/>
      <c r="C59" s="255"/>
      <c r="D59" s="207"/>
      <c r="E59" s="207"/>
      <c r="F59" s="227" t="s">
        <v>39</v>
      </c>
      <c r="G59" s="228"/>
      <c r="H59" s="228"/>
      <c r="I59" s="228"/>
      <c r="J59" s="228"/>
      <c r="K59" s="228"/>
      <c r="L59" s="229"/>
    </row>
    <row r="60" spans="2:12" ht="15.4" customHeight="1" x14ac:dyDescent="0.2">
      <c r="B60" s="146">
        <f>C58</f>
        <v>0.54166533333333333</v>
      </c>
      <c r="C60" s="147">
        <f>B60+(D60*H12)</f>
        <v>0.54860973333333329</v>
      </c>
      <c r="D60" s="75">
        <f>$I$24</f>
        <v>10</v>
      </c>
      <c r="E60" s="152"/>
      <c r="F60" s="210" t="s">
        <v>30</v>
      </c>
      <c r="G60" s="211"/>
      <c r="H60" s="211"/>
      <c r="I60" s="211"/>
      <c r="J60" s="211"/>
      <c r="K60" s="211"/>
      <c r="L60" s="212"/>
    </row>
    <row r="61" spans="2:12" ht="15.4" customHeight="1" x14ac:dyDescent="0.2">
      <c r="B61" s="208">
        <f>C60</f>
        <v>0.54860973333333329</v>
      </c>
      <c r="C61" s="209">
        <f>B61+(45*H12)</f>
        <v>0.57985953333333329</v>
      </c>
      <c r="D61" s="219">
        <v>45</v>
      </c>
      <c r="E61" s="219">
        <v>6</v>
      </c>
      <c r="F61" s="230" t="s">
        <v>40</v>
      </c>
      <c r="G61" s="231"/>
      <c r="H61" s="231"/>
      <c r="I61" s="231"/>
      <c r="J61" s="231"/>
      <c r="K61" s="231"/>
      <c r="L61" s="232"/>
    </row>
    <row r="62" spans="2:12" ht="15.4" customHeight="1" x14ac:dyDescent="0.2">
      <c r="B62" s="254"/>
      <c r="C62" s="255"/>
      <c r="D62" s="207"/>
      <c r="E62" s="207"/>
      <c r="F62" s="227" t="s">
        <v>41</v>
      </c>
      <c r="G62" s="228"/>
      <c r="H62" s="228"/>
      <c r="I62" s="228"/>
      <c r="J62" s="228"/>
      <c r="K62" s="228"/>
      <c r="L62" s="229"/>
    </row>
    <row r="63" spans="2:12" ht="15.4" customHeight="1" x14ac:dyDescent="0.2">
      <c r="B63" s="77">
        <f>C61</f>
        <v>0.57985953333333329</v>
      </c>
      <c r="C63" s="78">
        <f>B63+(D63*H12)</f>
        <v>0.58680393333333325</v>
      </c>
      <c r="D63" s="75">
        <v>10</v>
      </c>
      <c r="E63" s="79"/>
      <c r="F63" s="210" t="s">
        <v>30</v>
      </c>
      <c r="G63" s="211"/>
      <c r="H63" s="211"/>
      <c r="I63" s="211"/>
      <c r="J63" s="211"/>
      <c r="K63" s="211"/>
      <c r="L63" s="212"/>
    </row>
    <row r="64" spans="2:12" ht="15.4" customHeight="1" x14ac:dyDescent="0.2">
      <c r="B64" s="208">
        <f>C63</f>
        <v>0.58680393333333325</v>
      </c>
      <c r="C64" s="209">
        <f>B64+(45*H12)</f>
        <v>0.61805373333333324</v>
      </c>
      <c r="D64" s="219">
        <v>45</v>
      </c>
      <c r="E64" s="219">
        <v>7</v>
      </c>
      <c r="F64" s="216" t="s">
        <v>42</v>
      </c>
      <c r="G64" s="217"/>
      <c r="H64" s="217"/>
      <c r="I64" s="217"/>
      <c r="J64" s="217"/>
      <c r="K64" s="217"/>
      <c r="L64" s="218"/>
    </row>
    <row r="65" spans="2:20" ht="15.4" customHeight="1" x14ac:dyDescent="0.2">
      <c r="B65" s="254"/>
      <c r="C65" s="255"/>
      <c r="D65" s="207"/>
      <c r="E65" s="207"/>
      <c r="F65" s="230" t="s">
        <v>43</v>
      </c>
      <c r="G65" s="231"/>
      <c r="H65" s="231"/>
      <c r="I65" s="231"/>
      <c r="J65" s="231"/>
      <c r="K65" s="231"/>
      <c r="L65" s="232"/>
    </row>
    <row r="66" spans="2:20" ht="15.4" customHeight="1" x14ac:dyDescent="0.2">
      <c r="B66" s="146">
        <f>C64</f>
        <v>0.61805373333333324</v>
      </c>
      <c r="C66" s="147">
        <f>B66+(D66*H12)</f>
        <v>0.62499813333333321</v>
      </c>
      <c r="D66" s="75">
        <f>$I$24</f>
        <v>10</v>
      </c>
      <c r="E66" s="152"/>
      <c r="F66" s="210" t="s">
        <v>30</v>
      </c>
      <c r="G66" s="211"/>
      <c r="H66" s="211"/>
      <c r="I66" s="211"/>
      <c r="J66" s="211"/>
      <c r="K66" s="211"/>
      <c r="L66" s="212"/>
    </row>
    <row r="67" spans="2:20" ht="15.4" customHeight="1" x14ac:dyDescent="0.2">
      <c r="B67" s="208">
        <f>C66</f>
        <v>0.62499813333333321</v>
      </c>
      <c r="C67" s="209">
        <f>B67+(45*H12)</f>
        <v>0.6562479333333332</v>
      </c>
      <c r="D67" s="219">
        <v>45</v>
      </c>
      <c r="E67" s="219">
        <v>8</v>
      </c>
      <c r="F67" s="216" t="s">
        <v>44</v>
      </c>
      <c r="G67" s="217"/>
      <c r="H67" s="217"/>
      <c r="I67" s="217"/>
      <c r="J67" s="217"/>
      <c r="K67" s="217"/>
      <c r="L67" s="218"/>
    </row>
    <row r="68" spans="2:20" ht="15.4" customHeight="1" thickBot="1" x14ac:dyDescent="0.25">
      <c r="B68" s="159"/>
      <c r="C68" s="161"/>
      <c r="D68" s="163"/>
      <c r="E68" s="163"/>
      <c r="F68" s="224" t="s">
        <v>45</v>
      </c>
      <c r="G68" s="225"/>
      <c r="H68" s="225"/>
      <c r="I68" s="225"/>
      <c r="J68" s="225"/>
      <c r="K68" s="225"/>
      <c r="L68" s="226"/>
    </row>
    <row r="69" spans="2:20" ht="15.4" customHeight="1" x14ac:dyDescent="0.2">
      <c r="B69" s="80"/>
      <c r="C69" s="80"/>
      <c r="D69" s="81"/>
      <c r="E69" s="81"/>
      <c r="F69" s="82"/>
      <c r="G69" s="82"/>
      <c r="H69" s="82"/>
      <c r="I69" s="82"/>
      <c r="J69" s="82"/>
      <c r="K69" s="82"/>
      <c r="L69" s="82"/>
    </row>
    <row r="70" spans="2:20" ht="15.4" customHeight="1" thickBot="1" x14ac:dyDescent="0.25"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</row>
    <row r="71" spans="2:20" ht="15.4" customHeight="1" x14ac:dyDescent="0.2">
      <c r="B71" s="65" t="s">
        <v>22</v>
      </c>
      <c r="C71" s="66" t="s">
        <v>23</v>
      </c>
      <c r="D71" s="66" t="s">
        <v>24</v>
      </c>
      <c r="E71" s="66" t="s">
        <v>25</v>
      </c>
      <c r="F71" s="83" t="s">
        <v>46</v>
      </c>
      <c r="G71" s="84">
        <f>IF(I20&lt;&gt;0,G44+1,0)</f>
        <v>0</v>
      </c>
      <c r="H71" s="85"/>
      <c r="I71" s="85"/>
      <c r="J71" s="85"/>
      <c r="K71" s="85"/>
      <c r="L71" s="86"/>
    </row>
    <row r="72" spans="2:20" ht="15.4" customHeight="1" x14ac:dyDescent="0.2">
      <c r="B72" s="268">
        <f>I21</f>
        <v>0.33333333333333331</v>
      </c>
      <c r="C72" s="209">
        <f>B72+(45*H12)</f>
        <v>0.36458313333333331</v>
      </c>
      <c r="D72" s="219">
        <v>45</v>
      </c>
      <c r="E72" s="220">
        <v>9</v>
      </c>
      <c r="F72" s="213" t="s">
        <v>47</v>
      </c>
      <c r="G72" s="214"/>
      <c r="H72" s="214"/>
      <c r="I72" s="214"/>
      <c r="J72" s="214"/>
      <c r="K72" s="214"/>
      <c r="L72" s="215"/>
    </row>
    <row r="73" spans="2:20" ht="15.4" customHeight="1" x14ac:dyDescent="0.2">
      <c r="B73" s="267"/>
      <c r="C73" s="255"/>
      <c r="D73" s="207"/>
      <c r="E73" s="220"/>
      <c r="F73" s="221" t="s">
        <v>48</v>
      </c>
      <c r="G73" s="222"/>
      <c r="H73" s="222"/>
      <c r="I73" s="222"/>
      <c r="J73" s="222"/>
      <c r="K73" s="222"/>
      <c r="L73" s="223"/>
    </row>
    <row r="74" spans="2:20" ht="15.4" customHeight="1" x14ac:dyDescent="0.2">
      <c r="B74" s="146">
        <f>C72</f>
        <v>0.36458313333333331</v>
      </c>
      <c r="C74" s="147">
        <f>B74+(D74*H12)</f>
        <v>0.37152753333333333</v>
      </c>
      <c r="D74" s="75">
        <f>$I$24</f>
        <v>10</v>
      </c>
      <c r="E74" s="152"/>
      <c r="F74" s="210" t="s">
        <v>30</v>
      </c>
      <c r="G74" s="211"/>
      <c r="H74" s="211"/>
      <c r="I74" s="211"/>
      <c r="J74" s="211"/>
      <c r="K74" s="211"/>
      <c r="L74" s="212"/>
      <c r="N74" s="9"/>
      <c r="O74" s="9"/>
      <c r="P74" s="9"/>
      <c r="Q74" s="9"/>
      <c r="R74" s="9"/>
      <c r="S74" s="9"/>
      <c r="T74" s="9"/>
    </row>
    <row r="75" spans="2:20" ht="15.4" customHeight="1" x14ac:dyDescent="0.2">
      <c r="B75" s="208">
        <f>C74</f>
        <v>0.37152753333333333</v>
      </c>
      <c r="C75" s="209">
        <f>B75+(45*$H$12)</f>
        <v>0.40277733333333332</v>
      </c>
      <c r="D75" s="219">
        <v>45</v>
      </c>
      <c r="E75" s="256">
        <v>10</v>
      </c>
      <c r="F75" s="213" t="s">
        <v>49</v>
      </c>
      <c r="G75" s="214"/>
      <c r="H75" s="214"/>
      <c r="I75" s="214"/>
      <c r="J75" s="214"/>
      <c r="K75" s="214"/>
      <c r="L75" s="215"/>
    </row>
    <row r="76" spans="2:20" ht="15.4" customHeight="1" x14ac:dyDescent="0.2">
      <c r="B76" s="254"/>
      <c r="C76" s="255"/>
      <c r="D76" s="207"/>
      <c r="E76" s="257"/>
      <c r="F76" s="221" t="s">
        <v>50</v>
      </c>
      <c r="G76" s="222"/>
      <c r="H76" s="222"/>
      <c r="I76" s="222"/>
      <c r="J76" s="222"/>
      <c r="K76" s="222"/>
      <c r="L76" s="223"/>
    </row>
    <row r="77" spans="2:20" ht="15.4" customHeight="1" x14ac:dyDescent="0.2">
      <c r="B77" s="77">
        <f>C75</f>
        <v>0.40277733333333332</v>
      </c>
      <c r="C77" s="78">
        <f>B77+(D77*H12)</f>
        <v>0.40972173333333334</v>
      </c>
      <c r="D77" s="75">
        <f>$I$24</f>
        <v>10</v>
      </c>
      <c r="E77" s="79"/>
      <c r="F77" s="210" t="s">
        <v>30</v>
      </c>
      <c r="G77" s="211"/>
      <c r="H77" s="211"/>
      <c r="I77" s="211"/>
      <c r="J77" s="211"/>
      <c r="K77" s="211"/>
      <c r="L77" s="212"/>
    </row>
    <row r="78" spans="2:20" ht="15.4" customHeight="1" x14ac:dyDescent="0.2">
      <c r="B78" s="208">
        <f>C77</f>
        <v>0.40972173333333334</v>
      </c>
      <c r="C78" s="209">
        <f>B78+(45*H12)</f>
        <v>0.44097153333333333</v>
      </c>
      <c r="D78" s="219">
        <v>45</v>
      </c>
      <c r="E78" s="256">
        <v>11</v>
      </c>
      <c r="F78" s="246" t="s">
        <v>51</v>
      </c>
      <c r="G78" s="247"/>
      <c r="H78" s="247"/>
      <c r="I78" s="247"/>
      <c r="J78" s="247"/>
      <c r="K78" s="247"/>
      <c r="L78" s="248"/>
    </row>
    <row r="79" spans="2:20" ht="10.15" customHeight="1" x14ac:dyDescent="0.2">
      <c r="B79" s="254"/>
      <c r="C79" s="255"/>
      <c r="D79" s="207"/>
      <c r="E79" s="257"/>
      <c r="F79" s="221"/>
      <c r="G79" s="222"/>
      <c r="H79" s="222"/>
      <c r="I79" s="222"/>
      <c r="J79" s="222"/>
      <c r="K79" s="222"/>
      <c r="L79" s="223"/>
    </row>
    <row r="80" spans="2:20" ht="15.4" customHeight="1" x14ac:dyDescent="0.2">
      <c r="B80" s="146">
        <f>C78</f>
        <v>0.44097153333333333</v>
      </c>
      <c r="C80" s="147">
        <f>B80+(D80*H12)</f>
        <v>0.44791593333333335</v>
      </c>
      <c r="D80" s="75">
        <f>$I$24</f>
        <v>10</v>
      </c>
      <c r="E80" s="152"/>
      <c r="F80" s="210" t="s">
        <v>30</v>
      </c>
      <c r="G80" s="211"/>
      <c r="H80" s="211"/>
      <c r="I80" s="211"/>
      <c r="J80" s="211"/>
      <c r="K80" s="211"/>
      <c r="L80" s="212"/>
    </row>
    <row r="81" spans="2:15" ht="15.4" customHeight="1" x14ac:dyDescent="0.2">
      <c r="B81" s="208">
        <f>C80</f>
        <v>0.44791593333333335</v>
      </c>
      <c r="C81" s="209">
        <f>B81+(45*H12)</f>
        <v>0.47916573333333334</v>
      </c>
      <c r="D81" s="219">
        <v>45</v>
      </c>
      <c r="E81" s="256">
        <v>12</v>
      </c>
      <c r="F81" s="87" t="s">
        <v>52</v>
      </c>
      <c r="G81" s="87"/>
      <c r="H81" s="87"/>
      <c r="I81" s="87"/>
      <c r="J81" s="87"/>
      <c r="K81" s="87"/>
      <c r="L81" s="88"/>
    </row>
    <row r="82" spans="2:15" ht="15.4" customHeight="1" x14ac:dyDescent="0.2">
      <c r="B82" s="254"/>
      <c r="C82" s="255"/>
      <c r="D82" s="207"/>
      <c r="E82" s="257"/>
      <c r="F82" s="87" t="s">
        <v>53</v>
      </c>
      <c r="G82" s="87"/>
      <c r="H82" s="87"/>
      <c r="I82" s="87"/>
      <c r="J82" s="87"/>
      <c r="K82" s="87"/>
      <c r="L82" s="88"/>
    </row>
    <row r="83" spans="2:15" ht="15.4" customHeight="1" x14ac:dyDescent="0.2">
      <c r="B83" s="77">
        <f>C81</f>
        <v>0.47916573333333334</v>
      </c>
      <c r="C83" s="78">
        <f>B83+(I23*H12)</f>
        <v>0.49999893333333334</v>
      </c>
      <c r="D83" s="75">
        <f>$I$23</f>
        <v>30</v>
      </c>
      <c r="E83" s="79"/>
      <c r="F83" s="210" t="s">
        <v>37</v>
      </c>
      <c r="G83" s="211"/>
      <c r="H83" s="211"/>
      <c r="I83" s="211"/>
      <c r="J83" s="211"/>
      <c r="K83" s="211"/>
      <c r="L83" s="212"/>
    </row>
    <row r="84" spans="2:15" ht="15.4" customHeight="1" x14ac:dyDescent="0.2">
      <c r="B84" s="131">
        <f>C83</f>
        <v>0.49999893333333334</v>
      </c>
      <c r="C84" s="78">
        <f>B84+(D84*H12)</f>
        <v>0.49999893333333334</v>
      </c>
      <c r="D84" s="132"/>
      <c r="E84" s="79"/>
      <c r="F84" s="252" t="s">
        <v>54</v>
      </c>
      <c r="G84" s="252"/>
      <c r="H84" s="252"/>
      <c r="I84" s="252"/>
      <c r="J84" s="252"/>
      <c r="K84" s="252"/>
      <c r="L84" s="253"/>
    </row>
    <row r="85" spans="2:15" ht="15.4" customHeight="1" thickBot="1" x14ac:dyDescent="0.25">
      <c r="B85" s="260" t="str">
        <f>IF(J35&gt;0,"Kursister der alene skal repetere Grund, går til eksamen","")</f>
        <v/>
      </c>
      <c r="C85" s="261"/>
      <c r="D85" s="261"/>
      <c r="E85" s="261"/>
      <c r="F85" s="261"/>
      <c r="G85" s="261"/>
      <c r="H85" s="261"/>
      <c r="I85" s="261"/>
      <c r="J85" s="261"/>
      <c r="K85" s="261"/>
      <c r="L85" s="262"/>
    </row>
    <row r="86" spans="2:15" ht="15.4" customHeight="1" x14ac:dyDescent="0.2">
      <c r="B86" s="158">
        <f>C83</f>
        <v>0.49999893333333334</v>
      </c>
      <c r="C86" s="160" t="str">
        <f>IF(J35&gt;0,B86+(D86*H12),"")</f>
        <v/>
      </c>
      <c r="D86" s="162">
        <v>40</v>
      </c>
      <c r="E86" s="200"/>
      <c r="F86" s="89" t="s">
        <v>55</v>
      </c>
      <c r="G86" s="188" t="s">
        <v>56</v>
      </c>
      <c r="H86" s="189"/>
      <c r="I86" s="170" t="str">
        <f>IF(J35&gt;0,"Angiv eventuel Eksamensvagt herunder","")</f>
        <v/>
      </c>
      <c r="J86" s="171"/>
      <c r="K86" s="171"/>
      <c r="L86" s="172"/>
      <c r="O86" s="4"/>
    </row>
    <row r="87" spans="2:15" ht="15" customHeight="1" x14ac:dyDescent="0.2">
      <c r="B87" s="202"/>
      <c r="C87" s="203"/>
      <c r="D87" s="204"/>
      <c r="E87" s="201"/>
      <c r="F87" s="90" t="str">
        <f>IF(J35&gt;0,J35,"Ikke aktuel")</f>
        <v>Ikke aktuel</v>
      </c>
      <c r="G87" s="190"/>
      <c r="H87" s="191"/>
      <c r="I87" s="173"/>
      <c r="J87" s="173"/>
      <c r="K87" s="173"/>
      <c r="L87" s="174"/>
    </row>
    <row r="88" spans="2:15" ht="15.4" customHeight="1" thickBot="1" x14ac:dyDescent="0.25">
      <c r="B88" s="91" t="str">
        <f>C86</f>
        <v/>
      </c>
      <c r="C88" s="92" t="str">
        <f>IF(J35&gt;0,B88+(D88*H12),"")</f>
        <v/>
      </c>
      <c r="D88" s="143"/>
      <c r="E88" s="93"/>
      <c r="F88" s="195" t="s">
        <v>57</v>
      </c>
      <c r="G88" s="196"/>
      <c r="H88" s="196"/>
      <c r="I88" s="197"/>
      <c r="J88" s="197"/>
      <c r="K88" s="197"/>
      <c r="L88" s="198"/>
    </row>
    <row r="89" spans="2:15" ht="15.4" customHeight="1" thickBot="1" x14ac:dyDescent="0.25">
      <c r="B89" s="140" t="str">
        <f>IF(J35&gt;0,"Kursister der også skal repetere klasse 1, holder fri - og fortsætter undervisningen klokken:","Ovennævnte eksamen var ikke aktuel. Der fortsættes med undervisning klasse 1, klokken:")</f>
        <v>Ovennævnte eksamen var ikke aktuel. Der fortsættes med undervisning klasse 1, klokken:</v>
      </c>
      <c r="C89" s="141"/>
      <c r="D89" s="141"/>
      <c r="E89" s="141"/>
      <c r="F89" s="141"/>
      <c r="G89" s="141"/>
      <c r="H89" s="141"/>
      <c r="I89" s="141"/>
      <c r="J89" s="141"/>
      <c r="K89" s="141"/>
      <c r="L89" s="142">
        <f>B90</f>
        <v>0.49999893333333334</v>
      </c>
    </row>
    <row r="90" spans="2:15" ht="15.4" customHeight="1" x14ac:dyDescent="0.2">
      <c r="B90" s="264">
        <f>IF(AND(F87="Ikke Aktuel",I87=""),B86,IF(AND(F87&lt;&gt;"Ikke aktuel",I87&lt;&gt;""),B86,IF(AND(F87&lt;&gt;"Ikke aktuel",I87=""),C88)))</f>
        <v>0.49999893333333334</v>
      </c>
      <c r="C90" s="203">
        <f>B90+(45*H12)</f>
        <v>0.53124873333333333</v>
      </c>
      <c r="D90" s="204">
        <v>45</v>
      </c>
      <c r="E90" s="263">
        <v>13</v>
      </c>
      <c r="F90" s="94" t="s">
        <v>58</v>
      </c>
      <c r="G90" s="95" t="s">
        <v>59</v>
      </c>
      <c r="H90" s="95"/>
      <c r="I90" s="95"/>
      <c r="J90" s="95"/>
      <c r="K90" s="95"/>
      <c r="L90" s="96"/>
    </row>
    <row r="91" spans="2:15" ht="15.4" customHeight="1" x14ac:dyDescent="0.2">
      <c r="B91" s="265"/>
      <c r="C91" s="255"/>
      <c r="D91" s="207"/>
      <c r="E91" s="245"/>
      <c r="F91" s="97" t="s">
        <v>60</v>
      </c>
      <c r="G91" s="98"/>
      <c r="H91" s="98"/>
      <c r="I91" s="98"/>
      <c r="J91" s="98"/>
      <c r="K91" s="98"/>
      <c r="L91" s="99"/>
    </row>
    <row r="92" spans="2:15" ht="15.4" customHeight="1" x14ac:dyDescent="0.2">
      <c r="B92" s="77">
        <f>C90</f>
        <v>0.53124873333333333</v>
      </c>
      <c r="C92" s="78">
        <f>B92+(D92*H12)</f>
        <v>0.5381931333333333</v>
      </c>
      <c r="D92" s="75">
        <f>$I$24</f>
        <v>10</v>
      </c>
      <c r="E92" s="152"/>
      <c r="F92" s="210" t="s">
        <v>30</v>
      </c>
      <c r="G92" s="211"/>
      <c r="H92" s="211"/>
      <c r="I92" s="211"/>
      <c r="J92" s="211"/>
      <c r="K92" s="211"/>
      <c r="L92" s="212"/>
    </row>
    <row r="93" spans="2:15" ht="15.4" customHeight="1" x14ac:dyDescent="0.2">
      <c r="B93" s="202">
        <f>C92</f>
        <v>0.5381931333333333</v>
      </c>
      <c r="C93" s="203">
        <f>B93+(45*H12)</f>
        <v>0.56944293333333329</v>
      </c>
      <c r="D93" s="204">
        <v>45</v>
      </c>
      <c r="E93" s="263">
        <v>14</v>
      </c>
      <c r="F93" s="230" t="s">
        <v>61</v>
      </c>
      <c r="G93" s="231"/>
      <c r="H93" s="231"/>
      <c r="I93" s="231"/>
      <c r="J93" s="231"/>
      <c r="K93" s="231"/>
      <c r="L93" s="232"/>
    </row>
    <row r="94" spans="2:15" ht="15.4" customHeight="1" x14ac:dyDescent="0.2">
      <c r="B94" s="254"/>
      <c r="C94" s="255"/>
      <c r="D94" s="207"/>
      <c r="E94" s="245"/>
      <c r="F94" s="227"/>
      <c r="G94" s="228"/>
      <c r="H94" s="228"/>
      <c r="I94" s="228"/>
      <c r="J94" s="228"/>
      <c r="K94" s="228"/>
      <c r="L94" s="229"/>
    </row>
    <row r="95" spans="2:15" ht="15.4" customHeight="1" x14ac:dyDescent="0.2">
      <c r="B95" s="77">
        <f>C93</f>
        <v>0.56944293333333329</v>
      </c>
      <c r="C95" s="78">
        <f>B95+(D95*H12)</f>
        <v>0.57638733333333325</v>
      </c>
      <c r="D95" s="75">
        <f>$I$24</f>
        <v>10</v>
      </c>
      <c r="E95" s="79"/>
      <c r="F95" s="210" t="s">
        <v>30</v>
      </c>
      <c r="G95" s="211"/>
      <c r="H95" s="211"/>
      <c r="I95" s="211"/>
      <c r="J95" s="211"/>
      <c r="K95" s="211"/>
      <c r="L95" s="212"/>
    </row>
    <row r="96" spans="2:15" ht="15.4" customHeight="1" x14ac:dyDescent="0.2">
      <c r="B96" s="208">
        <f>C95</f>
        <v>0.57638733333333325</v>
      </c>
      <c r="C96" s="209">
        <f>B96+(45*H12)</f>
        <v>0.60763713333333325</v>
      </c>
      <c r="D96" s="219">
        <v>45</v>
      </c>
      <c r="E96" s="245">
        <v>15</v>
      </c>
      <c r="F96" s="216" t="s">
        <v>62</v>
      </c>
      <c r="G96" s="217"/>
      <c r="H96" s="217"/>
      <c r="I96" s="217"/>
      <c r="J96" s="217"/>
      <c r="K96" s="217"/>
      <c r="L96" s="218"/>
    </row>
    <row r="97" spans="2:14" ht="15.4" customHeight="1" x14ac:dyDescent="0.2">
      <c r="B97" s="254"/>
      <c r="C97" s="255"/>
      <c r="D97" s="207"/>
      <c r="E97" s="245"/>
      <c r="F97" s="230"/>
      <c r="G97" s="231"/>
      <c r="H97" s="231"/>
      <c r="I97" s="231"/>
      <c r="J97" s="231"/>
      <c r="K97" s="231"/>
      <c r="L97" s="232"/>
    </row>
    <row r="98" spans="2:14" ht="15.4" customHeight="1" x14ac:dyDescent="0.2">
      <c r="B98" s="146">
        <f>C96</f>
        <v>0.60763713333333325</v>
      </c>
      <c r="C98" s="147">
        <f>B98+(D98*H12)</f>
        <v>0.61458153333333321</v>
      </c>
      <c r="D98" s="75">
        <f>$I$24</f>
        <v>10</v>
      </c>
      <c r="E98" s="152"/>
      <c r="F98" s="210" t="s">
        <v>30</v>
      </c>
      <c r="G98" s="211"/>
      <c r="H98" s="211"/>
      <c r="I98" s="211"/>
      <c r="J98" s="211"/>
      <c r="K98" s="211"/>
      <c r="L98" s="212"/>
    </row>
    <row r="99" spans="2:14" ht="15.4" customHeight="1" x14ac:dyDescent="0.2">
      <c r="B99" s="208">
        <f>C98</f>
        <v>0.61458153333333321</v>
      </c>
      <c r="C99" s="209">
        <f>B99+(45*H12)</f>
        <v>0.6458313333333332</v>
      </c>
      <c r="D99" s="219">
        <v>45</v>
      </c>
      <c r="E99" s="258">
        <v>16</v>
      </c>
      <c r="F99" s="216" t="s">
        <v>63</v>
      </c>
      <c r="G99" s="217"/>
      <c r="H99" s="217"/>
      <c r="I99" s="217"/>
      <c r="J99" s="217"/>
      <c r="K99" s="217"/>
      <c r="L99" s="218"/>
    </row>
    <row r="100" spans="2:14" ht="15.4" customHeight="1" thickBot="1" x14ac:dyDescent="0.25">
      <c r="B100" s="159"/>
      <c r="C100" s="161"/>
      <c r="D100" s="163"/>
      <c r="E100" s="259"/>
      <c r="F100" s="224" t="s">
        <v>64</v>
      </c>
      <c r="G100" s="225"/>
      <c r="H100" s="225"/>
      <c r="I100" s="225"/>
      <c r="J100" s="225"/>
      <c r="K100" s="225"/>
      <c r="L100" s="226"/>
    </row>
    <row r="101" spans="2:14" ht="15.4" customHeight="1" thickBot="1" x14ac:dyDescent="0.25">
      <c r="B101" s="249" t="s">
        <v>65</v>
      </c>
      <c r="C101" s="250"/>
      <c r="D101" s="250"/>
      <c r="E101" s="250"/>
      <c r="F101" s="250"/>
      <c r="G101" s="250"/>
      <c r="H101" s="250"/>
      <c r="I101" s="250"/>
      <c r="J101" s="250"/>
      <c r="K101" s="250"/>
      <c r="L101" s="251"/>
      <c r="N101" s="4"/>
    </row>
    <row r="102" spans="2:14" ht="15.4" customHeight="1" thickBot="1" x14ac:dyDescent="0.25">
      <c r="B102" s="146">
        <f>C99</f>
        <v>0.6458313333333332</v>
      </c>
      <c r="C102" s="147">
        <f>B102+(D102*H12)</f>
        <v>0.6458313333333332</v>
      </c>
      <c r="D102" s="75"/>
      <c r="E102" s="152"/>
      <c r="F102" s="210" t="s">
        <v>66</v>
      </c>
      <c r="G102" s="211"/>
      <c r="H102" s="211"/>
      <c r="I102" s="211"/>
      <c r="J102" s="211"/>
      <c r="K102" s="211"/>
      <c r="L102" s="212"/>
      <c r="N102" s="4"/>
    </row>
    <row r="103" spans="2:14" ht="15.4" customHeight="1" x14ac:dyDescent="0.2">
      <c r="B103" s="158">
        <f>C102</f>
        <v>0.6458313333333332</v>
      </c>
      <c r="C103" s="160">
        <f>B103+(D103*H12)</f>
        <v>0.68749773333333319</v>
      </c>
      <c r="D103" s="162">
        <v>60</v>
      </c>
      <c r="E103" s="200"/>
      <c r="F103" s="89" t="s">
        <v>55</v>
      </c>
      <c r="G103" s="188" t="s">
        <v>67</v>
      </c>
      <c r="H103" s="189"/>
      <c r="I103" s="175" t="str">
        <f>IF(J37&gt;0,"Angiv eventuel Eksamensvagt herunder"," ")</f>
        <v xml:space="preserve"> </v>
      </c>
      <c r="J103" s="176"/>
      <c r="K103" s="176"/>
      <c r="L103" s="177"/>
      <c r="N103" s="4"/>
    </row>
    <row r="104" spans="2:14" ht="15.4" customHeight="1" x14ac:dyDescent="0.2">
      <c r="B104" s="202"/>
      <c r="C104" s="203"/>
      <c r="D104" s="204"/>
      <c r="E104" s="201"/>
      <c r="F104" s="90" t="str">
        <f>IF(J37&gt;0,J37,"Ikke aktuel")</f>
        <v>Ikke aktuel</v>
      </c>
      <c r="G104" s="190"/>
      <c r="H104" s="191"/>
      <c r="I104" s="173"/>
      <c r="J104" s="173"/>
      <c r="K104" s="173"/>
      <c r="L104" s="174"/>
      <c r="N104" s="4"/>
    </row>
    <row r="105" spans="2:14" ht="15.4" customHeight="1" thickBot="1" x14ac:dyDescent="0.25">
      <c r="B105" s="91">
        <f>C103</f>
        <v>0.68749773333333319</v>
      </c>
      <c r="C105" s="92">
        <f>B105+(D105*H12)</f>
        <v>0.68749773333333319</v>
      </c>
      <c r="D105" s="143"/>
      <c r="E105" s="93"/>
      <c r="F105" s="195" t="s">
        <v>57</v>
      </c>
      <c r="G105" s="196"/>
      <c r="H105" s="196"/>
      <c r="I105" s="196"/>
      <c r="J105" s="196"/>
      <c r="K105" s="196"/>
      <c r="L105" s="199"/>
      <c r="N105" s="4"/>
    </row>
    <row r="106" spans="2:14" ht="15.4" customHeight="1" thickBot="1" x14ac:dyDescent="0.25">
      <c r="B106" s="192" t="s">
        <v>68</v>
      </c>
      <c r="C106" s="193"/>
      <c r="D106" s="193"/>
      <c r="E106" s="193"/>
      <c r="F106" s="193"/>
      <c r="G106" s="193"/>
      <c r="H106" s="193"/>
      <c r="I106" s="193"/>
      <c r="J106" s="193"/>
      <c r="K106" s="193"/>
      <c r="L106" s="194"/>
      <c r="N106" s="4"/>
    </row>
    <row r="107" spans="2:14" ht="15.4" customHeight="1" thickBot="1" x14ac:dyDescent="0.25"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N107" s="4"/>
    </row>
    <row r="108" spans="2:14" ht="15.4" customHeight="1" thickBot="1" x14ac:dyDescent="0.25">
      <c r="B108" s="65" t="s">
        <v>22</v>
      </c>
      <c r="C108" s="66" t="s">
        <v>23</v>
      </c>
      <c r="D108" s="66" t="s">
        <v>24</v>
      </c>
      <c r="E108" s="66" t="s">
        <v>25</v>
      </c>
      <c r="F108" s="67" t="s">
        <v>69</v>
      </c>
      <c r="G108" s="100">
        <f>IF(I20&lt;&gt;0,G71+1,0)</f>
        <v>0</v>
      </c>
      <c r="H108" s="69"/>
      <c r="I108" s="69"/>
      <c r="J108" s="69"/>
      <c r="K108" s="69"/>
      <c r="L108" s="70"/>
      <c r="N108" s="2"/>
    </row>
    <row r="109" spans="2:14" ht="15.4" customHeight="1" x14ac:dyDescent="0.2">
      <c r="B109" s="266">
        <f>I21</f>
        <v>0.33333333333333331</v>
      </c>
      <c r="C109" s="160">
        <f>B109+(45*H$12)</f>
        <v>0.36458313333333331</v>
      </c>
      <c r="D109" s="162">
        <v>45</v>
      </c>
      <c r="E109" s="234">
        <v>17</v>
      </c>
      <c r="F109" s="101" t="s">
        <v>70</v>
      </c>
      <c r="G109" s="102" t="s">
        <v>71</v>
      </c>
      <c r="H109" s="102"/>
      <c r="I109" s="102"/>
      <c r="J109" s="102" t="s">
        <v>72</v>
      </c>
      <c r="K109" s="102"/>
      <c r="L109" s="103"/>
    </row>
    <row r="110" spans="2:14" ht="15.4" customHeight="1" x14ac:dyDescent="0.2">
      <c r="B110" s="267"/>
      <c r="C110" s="255"/>
      <c r="D110" s="207"/>
      <c r="E110" s="234"/>
      <c r="F110" s="104" t="s">
        <v>73</v>
      </c>
      <c r="G110" s="105"/>
      <c r="H110" s="105"/>
      <c r="I110" s="105"/>
      <c r="J110" s="105"/>
      <c r="K110" s="105"/>
      <c r="L110" s="106"/>
    </row>
    <row r="111" spans="2:14" ht="15.4" customHeight="1" x14ac:dyDescent="0.2">
      <c r="B111" s="77">
        <f>C109</f>
        <v>0.36458313333333331</v>
      </c>
      <c r="C111" s="78">
        <f>B111+(D111*H12)</f>
        <v>0.37152753333333333</v>
      </c>
      <c r="D111" s="75">
        <f>$I$24</f>
        <v>10</v>
      </c>
      <c r="E111" s="107"/>
      <c r="F111" s="108" t="s">
        <v>30</v>
      </c>
      <c r="G111" s="109"/>
      <c r="H111" s="109"/>
      <c r="I111" s="109"/>
      <c r="J111" s="109"/>
      <c r="K111" s="109"/>
      <c r="L111" s="110"/>
    </row>
    <row r="112" spans="2:14" ht="15.4" customHeight="1" x14ac:dyDescent="0.2">
      <c r="B112" s="202">
        <f>C111</f>
        <v>0.37152753333333333</v>
      </c>
      <c r="C112" s="203">
        <f>B112+(45*$H$12)</f>
        <v>0.40277733333333332</v>
      </c>
      <c r="D112" s="204">
        <v>45</v>
      </c>
      <c r="E112" s="234">
        <v>18</v>
      </c>
      <c r="F112" s="216" t="s">
        <v>74</v>
      </c>
      <c r="G112" s="217"/>
      <c r="H112" s="217"/>
      <c r="I112" s="217"/>
      <c r="J112" s="217"/>
      <c r="K112" s="217"/>
      <c r="L112" s="218"/>
    </row>
    <row r="113" spans="2:14" ht="15.4" customHeight="1" x14ac:dyDescent="0.2">
      <c r="B113" s="254"/>
      <c r="C113" s="255"/>
      <c r="D113" s="207"/>
      <c r="E113" s="234"/>
      <c r="F113" s="227"/>
      <c r="G113" s="228"/>
      <c r="H113" s="228"/>
      <c r="I113" s="228"/>
      <c r="J113" s="228"/>
      <c r="K113" s="228"/>
      <c r="L113" s="229"/>
    </row>
    <row r="114" spans="2:14" ht="15.4" customHeight="1" x14ac:dyDescent="0.2">
      <c r="B114" s="153">
        <f>C112</f>
        <v>0.40277733333333332</v>
      </c>
      <c r="C114" s="154">
        <f>B114+(D114*H12)</f>
        <v>0.40972173333333334</v>
      </c>
      <c r="D114" s="75">
        <f>$I$24</f>
        <v>10</v>
      </c>
      <c r="E114" s="114"/>
      <c r="F114" s="210" t="s">
        <v>30</v>
      </c>
      <c r="G114" s="211"/>
      <c r="H114" s="211"/>
      <c r="I114" s="211"/>
      <c r="J114" s="211"/>
      <c r="K114" s="211"/>
      <c r="L114" s="212"/>
      <c r="N114" s="7"/>
    </row>
    <row r="115" spans="2:14" ht="15.4" customHeight="1" x14ac:dyDescent="0.2">
      <c r="B115" s="202">
        <f>C114</f>
        <v>0.40972173333333334</v>
      </c>
      <c r="C115" s="203">
        <f>B115+(45*H$12)</f>
        <v>0.44097153333333333</v>
      </c>
      <c r="D115" s="204">
        <v>45</v>
      </c>
      <c r="E115" s="234">
        <v>19</v>
      </c>
      <c r="F115" s="87" t="s">
        <v>75</v>
      </c>
      <c r="G115" s="87"/>
      <c r="H115" s="87"/>
      <c r="I115" s="87"/>
      <c r="J115" s="87"/>
      <c r="K115" s="87"/>
      <c r="L115" s="88"/>
    </row>
    <row r="116" spans="2:14" ht="15.4" customHeight="1" x14ac:dyDescent="0.2">
      <c r="B116" s="254"/>
      <c r="C116" s="255"/>
      <c r="D116" s="207"/>
      <c r="E116" s="234"/>
      <c r="F116" s="87" t="s">
        <v>76</v>
      </c>
      <c r="G116" s="87"/>
      <c r="H116" s="87"/>
      <c r="I116" s="87"/>
      <c r="J116" s="87"/>
      <c r="K116" s="87"/>
      <c r="L116" s="88"/>
    </row>
    <row r="117" spans="2:14" ht="15.4" customHeight="1" x14ac:dyDescent="0.2">
      <c r="B117" s="146">
        <f>C115</f>
        <v>0.44097153333333333</v>
      </c>
      <c r="C117" s="147">
        <f>B117+(D117*H12)</f>
        <v>0.44791593333333335</v>
      </c>
      <c r="D117" s="75">
        <f>$I$24</f>
        <v>10</v>
      </c>
      <c r="E117" s="152"/>
      <c r="F117" s="115" t="s">
        <v>30</v>
      </c>
      <c r="G117" s="116"/>
      <c r="H117" s="116"/>
      <c r="I117" s="116"/>
      <c r="J117" s="116"/>
      <c r="K117" s="116"/>
      <c r="L117" s="117"/>
      <c r="N117" s="2"/>
    </row>
    <row r="118" spans="2:14" ht="15" customHeight="1" x14ac:dyDescent="0.2">
      <c r="B118" s="208">
        <f>C117</f>
        <v>0.44791593333333335</v>
      </c>
      <c r="C118" s="209">
        <f>B118+(45*H$12)</f>
        <v>0.47916573333333334</v>
      </c>
      <c r="D118" s="219">
        <v>45</v>
      </c>
      <c r="E118" s="234">
        <v>20</v>
      </c>
      <c r="F118" s="118" t="s">
        <v>77</v>
      </c>
      <c r="G118" s="119"/>
      <c r="H118" s="119"/>
      <c r="I118" s="119"/>
      <c r="J118" s="119"/>
      <c r="K118" s="119"/>
      <c r="L118" s="120"/>
      <c r="N118" s="10"/>
    </row>
    <row r="119" spans="2:14" ht="28.9" customHeight="1" thickBot="1" x14ac:dyDescent="0.25">
      <c r="B119" s="254"/>
      <c r="C119" s="255"/>
      <c r="D119" s="207"/>
      <c r="E119" s="244"/>
      <c r="F119" s="221" t="s">
        <v>78</v>
      </c>
      <c r="G119" s="222"/>
      <c r="H119" s="222"/>
      <c r="I119" s="222"/>
      <c r="J119" s="222"/>
      <c r="K119" s="222"/>
      <c r="L119" s="223"/>
      <c r="N119" s="10"/>
    </row>
    <row r="120" spans="2:14" ht="15.4" customHeight="1" thickBot="1" x14ac:dyDescent="0.25">
      <c r="B120" s="77">
        <f>C118</f>
        <v>0.47916573333333334</v>
      </c>
      <c r="C120" s="78">
        <f>B120+(D120*$H$12)</f>
        <v>0.49999893333333334</v>
      </c>
      <c r="D120" s="75">
        <f>$I$23</f>
        <v>30</v>
      </c>
      <c r="E120" s="152"/>
      <c r="F120" s="238" t="s">
        <v>79</v>
      </c>
      <c r="G120" s="239"/>
      <c r="H120" s="239"/>
      <c r="I120" s="239"/>
      <c r="J120" s="239"/>
      <c r="K120" s="239"/>
      <c r="L120" s="240"/>
      <c r="N120" s="7"/>
    </row>
    <row r="121" spans="2:14" ht="15.4" customHeight="1" x14ac:dyDescent="0.2">
      <c r="B121" s="202">
        <f>C120</f>
        <v>0.49999893333333334</v>
      </c>
      <c r="C121" s="203">
        <f>B121+(45*H$12)</f>
        <v>0.53124873333333333</v>
      </c>
      <c r="D121" s="204">
        <v>45</v>
      </c>
      <c r="E121" s="233">
        <v>21</v>
      </c>
      <c r="F121" s="111" t="s">
        <v>80</v>
      </c>
      <c r="G121" s="112"/>
      <c r="H121" s="112"/>
      <c r="I121" s="112"/>
      <c r="J121" s="112"/>
      <c r="K121" s="112"/>
      <c r="L121" s="113"/>
      <c r="N121" s="10"/>
    </row>
    <row r="122" spans="2:14" ht="15.4" customHeight="1" x14ac:dyDescent="0.2">
      <c r="B122" s="254"/>
      <c r="C122" s="255"/>
      <c r="D122" s="207"/>
      <c r="E122" s="234"/>
      <c r="F122" s="104"/>
      <c r="G122" s="105"/>
      <c r="H122" s="105"/>
      <c r="I122" s="105"/>
      <c r="J122" s="105"/>
      <c r="K122" s="105"/>
      <c r="L122" s="106"/>
      <c r="N122" s="10"/>
    </row>
    <row r="123" spans="2:14" ht="15.4" customHeight="1" x14ac:dyDescent="0.2">
      <c r="B123" s="146">
        <f>C121</f>
        <v>0.53124873333333333</v>
      </c>
      <c r="C123" s="147">
        <f>B123+(D123*H12)</f>
        <v>0.5381931333333333</v>
      </c>
      <c r="D123" s="75">
        <f>$I$24</f>
        <v>10</v>
      </c>
      <c r="E123" s="79"/>
      <c r="F123" s="108" t="s">
        <v>30</v>
      </c>
      <c r="G123" s="109"/>
      <c r="H123" s="109"/>
      <c r="I123" s="109"/>
      <c r="J123" s="109"/>
      <c r="K123" s="109"/>
      <c r="L123" s="110"/>
      <c r="N123" s="7"/>
    </row>
    <row r="124" spans="2:14" ht="15.4" customHeight="1" x14ac:dyDescent="0.2">
      <c r="B124" s="208">
        <f>C123</f>
        <v>0.5381931333333333</v>
      </c>
      <c r="C124" s="209">
        <f>B124+(45*H$12)</f>
        <v>0.56944293333333329</v>
      </c>
      <c r="D124" s="219">
        <v>45</v>
      </c>
      <c r="E124" s="237">
        <v>22</v>
      </c>
      <c r="F124" s="121" t="s">
        <v>81</v>
      </c>
      <c r="G124" s="122"/>
      <c r="H124" s="122"/>
      <c r="I124" s="122"/>
      <c r="J124" s="122"/>
      <c r="K124" s="122"/>
      <c r="L124" s="123"/>
      <c r="N124" s="10"/>
    </row>
    <row r="125" spans="2:14" ht="15.4" customHeight="1" x14ac:dyDescent="0.2">
      <c r="B125" s="254"/>
      <c r="C125" s="255"/>
      <c r="D125" s="207"/>
      <c r="E125" s="234"/>
      <c r="F125" s="124" t="s">
        <v>82</v>
      </c>
      <c r="G125" s="98"/>
      <c r="H125" s="98"/>
      <c r="I125" s="98"/>
      <c r="J125" s="98"/>
      <c r="K125" s="98"/>
      <c r="L125" s="99"/>
      <c r="N125" s="10"/>
    </row>
    <row r="126" spans="2:14" ht="15.4" customHeight="1" x14ac:dyDescent="0.2">
      <c r="B126" s="153">
        <f>C124</f>
        <v>0.56944293333333329</v>
      </c>
      <c r="C126" s="154">
        <f>B126+(D126*H12)</f>
        <v>0.57638733333333325</v>
      </c>
      <c r="D126" s="75">
        <f>$I$24</f>
        <v>10</v>
      </c>
      <c r="E126" s="152"/>
      <c r="F126" s="210" t="s">
        <v>30</v>
      </c>
      <c r="G126" s="211"/>
      <c r="H126" s="211"/>
      <c r="I126" s="211"/>
      <c r="J126" s="211"/>
      <c r="K126" s="211"/>
      <c r="L126" s="212"/>
    </row>
    <row r="127" spans="2:14" ht="15.4" customHeight="1" x14ac:dyDescent="0.2">
      <c r="B127" s="208">
        <f>C126</f>
        <v>0.57638733333333325</v>
      </c>
      <c r="C127" s="209">
        <f>B127+(45*H$12)</f>
        <v>0.60763713333333325</v>
      </c>
      <c r="D127" s="219">
        <v>45</v>
      </c>
      <c r="E127" s="237">
        <v>23</v>
      </c>
      <c r="F127" s="111" t="s">
        <v>83</v>
      </c>
      <c r="G127" s="112"/>
      <c r="H127" s="112"/>
      <c r="I127" s="112"/>
      <c r="J127" s="112"/>
      <c r="K127" s="112"/>
      <c r="L127" s="113"/>
      <c r="N127" s="10"/>
    </row>
    <row r="128" spans="2:14" ht="9" customHeight="1" x14ac:dyDescent="0.2">
      <c r="B128" s="254"/>
      <c r="C128" s="255"/>
      <c r="D128" s="207"/>
      <c r="E128" s="234"/>
      <c r="F128" s="104"/>
      <c r="G128" s="105"/>
      <c r="H128" s="105"/>
      <c r="I128" s="105"/>
      <c r="J128" s="105"/>
      <c r="K128" s="105"/>
      <c r="L128" s="106"/>
      <c r="N128" s="10"/>
    </row>
    <row r="129" spans="2:15" ht="15.4" customHeight="1" thickBot="1" x14ac:dyDescent="0.25">
      <c r="B129" s="148">
        <f>C127</f>
        <v>0.60763713333333325</v>
      </c>
      <c r="C129" s="150">
        <f>B129+(D129*H12)</f>
        <v>0.60763713333333325</v>
      </c>
      <c r="D129" s="125"/>
      <c r="E129" s="151"/>
      <c r="F129" s="241" t="s">
        <v>84</v>
      </c>
      <c r="G129" s="242"/>
      <c r="H129" s="242"/>
      <c r="I129" s="242"/>
      <c r="J129" s="242"/>
      <c r="K129" s="242"/>
      <c r="L129" s="243"/>
      <c r="N129" s="2"/>
    </row>
    <row r="130" spans="2:15" ht="15.4" customHeight="1" x14ac:dyDescent="0.2">
      <c r="B130" s="158">
        <f>C129</f>
        <v>0.60763713333333325</v>
      </c>
      <c r="C130" s="160" t="str">
        <f>IF(J41&gt;0,B132+(D132*H$12),"")</f>
        <v/>
      </c>
      <c r="D130" s="162">
        <v>80</v>
      </c>
      <c r="E130" s="205"/>
      <c r="F130" s="89" t="s">
        <v>55</v>
      </c>
      <c r="G130" s="166" t="s">
        <v>85</v>
      </c>
      <c r="H130" s="235"/>
      <c r="I130" s="178" t="str">
        <f>IF(J39&gt;0,"Angiv eventuel Eksamensvagt herunder"," ")</f>
        <v xml:space="preserve"> </v>
      </c>
      <c r="J130" s="178"/>
      <c r="K130" s="178"/>
      <c r="L130" s="179"/>
      <c r="N130" s="2"/>
    </row>
    <row r="131" spans="2:15" ht="15.4" customHeight="1" thickBot="1" x14ac:dyDescent="0.25">
      <c r="B131" s="159"/>
      <c r="C131" s="161"/>
      <c r="D131" s="163"/>
      <c r="E131" s="206"/>
      <c r="F131" s="90" t="str">
        <f>IF(J39&gt;0,J39,"Ikke aktuel")</f>
        <v>Ikke aktuel</v>
      </c>
      <c r="G131" s="168"/>
      <c r="H131" s="236"/>
      <c r="I131" s="180"/>
      <c r="J131" s="180"/>
      <c r="K131" s="180"/>
      <c r="L131" s="181"/>
      <c r="N131" s="2"/>
    </row>
    <row r="132" spans="2:15" ht="15.4" customHeight="1" x14ac:dyDescent="0.2">
      <c r="B132" s="158" t="str">
        <f>IF(J41&gt;0,B130,"")</f>
        <v/>
      </c>
      <c r="C132" s="160" t="str">
        <f>IF(J41&gt;0,B132+(D132*H$12),"")</f>
        <v/>
      </c>
      <c r="D132" s="162">
        <v>60</v>
      </c>
      <c r="E132" s="164"/>
      <c r="F132" s="89" t="s">
        <v>55</v>
      </c>
      <c r="G132" s="166" t="s">
        <v>86</v>
      </c>
      <c r="H132" s="167"/>
      <c r="I132" s="182" t="str">
        <f>IF(J41&gt;0,"Angiv eventuel Eksamensvagt herunder"," ")</f>
        <v xml:space="preserve"> </v>
      </c>
      <c r="J132" s="183"/>
      <c r="K132" s="183"/>
      <c r="L132" s="184"/>
      <c r="N132" s="2"/>
    </row>
    <row r="133" spans="2:15" ht="15.4" customHeight="1" thickBot="1" x14ac:dyDescent="0.25">
      <c r="B133" s="159"/>
      <c r="C133" s="161"/>
      <c r="D133" s="163"/>
      <c r="E133" s="165"/>
      <c r="F133" s="144" t="str">
        <f>IF(J41&gt;0,J41,"Ikke aktuel")</f>
        <v>Ikke aktuel</v>
      </c>
      <c r="G133" s="168"/>
      <c r="H133" s="169"/>
      <c r="I133" s="185"/>
      <c r="J133" s="186"/>
      <c r="K133" s="186"/>
      <c r="L133" s="187"/>
      <c r="N133" s="2"/>
    </row>
    <row r="134" spans="2:15" ht="15.4" customHeight="1" thickBot="1" x14ac:dyDescent="0.25">
      <c r="B134" s="149" t="str">
        <f>C132</f>
        <v/>
      </c>
      <c r="C134" s="145" t="s">
        <v>87</v>
      </c>
      <c r="D134" s="126"/>
      <c r="E134" s="127"/>
      <c r="F134" s="128" t="s">
        <v>57</v>
      </c>
      <c r="G134" s="129"/>
      <c r="H134" s="129"/>
      <c r="I134" s="129"/>
      <c r="J134" s="129"/>
      <c r="K134" s="129"/>
      <c r="L134" s="130"/>
      <c r="N134" s="2"/>
    </row>
    <row r="135" spans="2:15" x14ac:dyDescent="0.2">
      <c r="N135" s="2"/>
    </row>
    <row r="136" spans="2:15" ht="13.15" customHeight="1" x14ac:dyDescent="0.2">
      <c r="N136" s="2"/>
    </row>
    <row r="140" spans="2:15" x14ac:dyDescent="0.2">
      <c r="C140" s="12"/>
    </row>
    <row r="143" spans="2:15" x14ac:dyDescent="0.2">
      <c r="O143" s="3"/>
    </row>
    <row r="144" spans="2:15" x14ac:dyDescent="0.2">
      <c r="O144" s="2"/>
    </row>
    <row r="151" spans="14:14" x14ac:dyDescent="0.2">
      <c r="N151" s="2"/>
    </row>
    <row r="152" spans="14:14" x14ac:dyDescent="0.2">
      <c r="N152" s="2"/>
    </row>
    <row r="154" spans="14:14" x14ac:dyDescent="0.2">
      <c r="N154" s="2"/>
    </row>
    <row r="155" spans="14:14" x14ac:dyDescent="0.2">
      <c r="N155" s="2"/>
    </row>
    <row r="156" spans="14:14" x14ac:dyDescent="0.2">
      <c r="N156" s="2"/>
    </row>
    <row r="157" spans="14:14" x14ac:dyDescent="0.2">
      <c r="N157" s="2"/>
    </row>
    <row r="158" spans="14:14" x14ac:dyDescent="0.2">
      <c r="N158" s="2"/>
    </row>
  </sheetData>
  <sheetProtection algorithmName="SHA-512" hashValue="hqA3QVp2QEcNdTOKn/y34z3elfyivscneEnqHSM//CK0WK8EdaWxeHAyGX2hausCloqiCM/Kz+7xTVaELjxGkw==" saltValue="brpeDIV8plT+P88QL3k1sw==" spinCount="100000" sheet="1" objects="1" scenarios="1"/>
  <mergeCells count="197">
    <mergeCell ref="K25:L33"/>
    <mergeCell ref="F51:L51"/>
    <mergeCell ref="F52:L52"/>
    <mergeCell ref="F54:L54"/>
    <mergeCell ref="F50:L50"/>
    <mergeCell ref="F48:L48"/>
    <mergeCell ref="F45:L45"/>
    <mergeCell ref="F46:L46"/>
    <mergeCell ref="F47:L47"/>
    <mergeCell ref="F49:L49"/>
    <mergeCell ref="B39:I39"/>
    <mergeCell ref="B49:B50"/>
    <mergeCell ref="C49:C50"/>
    <mergeCell ref="D52:D53"/>
    <mergeCell ref="B34:F34"/>
    <mergeCell ref="G34:L34"/>
    <mergeCell ref="G26:J26"/>
    <mergeCell ref="B29:F29"/>
    <mergeCell ref="G29:J29"/>
    <mergeCell ref="F53:L53"/>
    <mergeCell ref="B41:I41"/>
    <mergeCell ref="K41:L41"/>
    <mergeCell ref="B20:H20"/>
    <mergeCell ref="B21:H21"/>
    <mergeCell ref="E52:E53"/>
    <mergeCell ref="E55:E56"/>
    <mergeCell ref="B22:H22"/>
    <mergeCell ref="B24:H24"/>
    <mergeCell ref="B23:H23"/>
    <mergeCell ref="B52:B53"/>
    <mergeCell ref="C52:C53"/>
    <mergeCell ref="B55:B56"/>
    <mergeCell ref="C55:C56"/>
    <mergeCell ref="D46:D47"/>
    <mergeCell ref="D49:D50"/>
    <mergeCell ref="E46:E47"/>
    <mergeCell ref="E49:E50"/>
    <mergeCell ref="B46:B47"/>
    <mergeCell ref="G25:J25"/>
    <mergeCell ref="G27:J27"/>
    <mergeCell ref="G28:J28"/>
    <mergeCell ref="G30:J30"/>
    <mergeCell ref="G31:J31"/>
    <mergeCell ref="G32:J32"/>
    <mergeCell ref="G33:J33"/>
    <mergeCell ref="C46:C47"/>
    <mergeCell ref="D55:D56"/>
    <mergeCell ref="B109:B110"/>
    <mergeCell ref="C109:C110"/>
    <mergeCell ref="B118:B119"/>
    <mergeCell ref="C118:C119"/>
    <mergeCell ref="B112:B113"/>
    <mergeCell ref="C112:C113"/>
    <mergeCell ref="B115:B116"/>
    <mergeCell ref="B96:B97"/>
    <mergeCell ref="C96:C97"/>
    <mergeCell ref="D96:D97"/>
    <mergeCell ref="B93:B94"/>
    <mergeCell ref="C93:C94"/>
    <mergeCell ref="B72:B73"/>
    <mergeCell ref="C72:C73"/>
    <mergeCell ref="B75:B76"/>
    <mergeCell ref="C75:C76"/>
    <mergeCell ref="D75:D76"/>
    <mergeCell ref="D72:D73"/>
    <mergeCell ref="B81:B82"/>
    <mergeCell ref="B58:B59"/>
    <mergeCell ref="C58:C59"/>
    <mergeCell ref="B61:B62"/>
    <mergeCell ref="C61:C62"/>
    <mergeCell ref="B130:B131"/>
    <mergeCell ref="C130:C131"/>
    <mergeCell ref="B124:B125"/>
    <mergeCell ref="C124:C125"/>
    <mergeCell ref="D58:D59"/>
    <mergeCell ref="D61:D62"/>
    <mergeCell ref="D115:D116"/>
    <mergeCell ref="D124:D125"/>
    <mergeCell ref="D130:D131"/>
    <mergeCell ref="D118:D119"/>
    <mergeCell ref="B78:B79"/>
    <mergeCell ref="C78:C79"/>
    <mergeCell ref="D78:D79"/>
    <mergeCell ref="C81:C82"/>
    <mergeCell ref="D81:D82"/>
    <mergeCell ref="B99:B100"/>
    <mergeCell ref="C99:C100"/>
    <mergeCell ref="D99:D100"/>
    <mergeCell ref="B121:B122"/>
    <mergeCell ref="C121:C122"/>
    <mergeCell ref="D121:D122"/>
    <mergeCell ref="C115:C116"/>
    <mergeCell ref="B64:B65"/>
    <mergeCell ref="C64:C65"/>
    <mergeCell ref="B127:B128"/>
    <mergeCell ref="C127:C128"/>
    <mergeCell ref="F95:L95"/>
    <mergeCell ref="E75:E76"/>
    <mergeCell ref="E78:E79"/>
    <mergeCell ref="E81:E82"/>
    <mergeCell ref="F93:L93"/>
    <mergeCell ref="F94:L94"/>
    <mergeCell ref="F114:L114"/>
    <mergeCell ref="F96:L96"/>
    <mergeCell ref="F97:L97"/>
    <mergeCell ref="E99:E100"/>
    <mergeCell ref="F83:L83"/>
    <mergeCell ref="B85:L85"/>
    <mergeCell ref="F98:L98"/>
    <mergeCell ref="D93:D94"/>
    <mergeCell ref="E90:E91"/>
    <mergeCell ref="E93:E94"/>
    <mergeCell ref="B90:B91"/>
    <mergeCell ref="C90:C91"/>
    <mergeCell ref="D90:D91"/>
    <mergeCell ref="F80:L80"/>
    <mergeCell ref="F99:L99"/>
    <mergeCell ref="F100:L100"/>
    <mergeCell ref="E96:E97"/>
    <mergeCell ref="F92:L92"/>
    <mergeCell ref="F75:L75"/>
    <mergeCell ref="F78:L78"/>
    <mergeCell ref="F79:L79"/>
    <mergeCell ref="E115:E116"/>
    <mergeCell ref="E109:E110"/>
    <mergeCell ref="E112:E113"/>
    <mergeCell ref="B101:L101"/>
    <mergeCell ref="B103:B104"/>
    <mergeCell ref="C103:C104"/>
    <mergeCell ref="D103:D104"/>
    <mergeCell ref="E103:E104"/>
    <mergeCell ref="F102:L102"/>
    <mergeCell ref="F84:L84"/>
    <mergeCell ref="E121:E122"/>
    <mergeCell ref="G130:H131"/>
    <mergeCell ref="D112:D113"/>
    <mergeCell ref="E124:E125"/>
    <mergeCell ref="D127:D128"/>
    <mergeCell ref="E127:E128"/>
    <mergeCell ref="F120:L120"/>
    <mergeCell ref="F126:L126"/>
    <mergeCell ref="F112:L113"/>
    <mergeCell ref="F119:L119"/>
    <mergeCell ref="F129:L129"/>
    <mergeCell ref="E118:E119"/>
    <mergeCell ref="F59:L59"/>
    <mergeCell ref="F62:L62"/>
    <mergeCell ref="F55:L55"/>
    <mergeCell ref="F56:L56"/>
    <mergeCell ref="F57:L57"/>
    <mergeCell ref="F58:L58"/>
    <mergeCell ref="F61:L61"/>
    <mergeCell ref="E61:E62"/>
    <mergeCell ref="E64:E65"/>
    <mergeCell ref="E58:E59"/>
    <mergeCell ref="F60:L60"/>
    <mergeCell ref="F65:L65"/>
    <mergeCell ref="F63:L63"/>
    <mergeCell ref="B67:B68"/>
    <mergeCell ref="C67:C68"/>
    <mergeCell ref="F77:L77"/>
    <mergeCell ref="F74:L74"/>
    <mergeCell ref="F72:L72"/>
    <mergeCell ref="F66:L66"/>
    <mergeCell ref="F64:L64"/>
    <mergeCell ref="D64:D65"/>
    <mergeCell ref="D67:D68"/>
    <mergeCell ref="E67:E68"/>
    <mergeCell ref="E72:E73"/>
    <mergeCell ref="F73:L73"/>
    <mergeCell ref="F76:L76"/>
    <mergeCell ref="F67:L67"/>
    <mergeCell ref="F68:L68"/>
    <mergeCell ref="B132:B133"/>
    <mergeCell ref="C132:C133"/>
    <mergeCell ref="D132:D133"/>
    <mergeCell ref="E132:E133"/>
    <mergeCell ref="G132:H133"/>
    <mergeCell ref="I86:L86"/>
    <mergeCell ref="I87:L87"/>
    <mergeCell ref="I103:L103"/>
    <mergeCell ref="I104:L104"/>
    <mergeCell ref="I130:L130"/>
    <mergeCell ref="I131:L131"/>
    <mergeCell ref="I132:L132"/>
    <mergeCell ref="I133:L133"/>
    <mergeCell ref="G103:H104"/>
    <mergeCell ref="B106:L106"/>
    <mergeCell ref="F88:L88"/>
    <mergeCell ref="F105:L105"/>
    <mergeCell ref="G86:H87"/>
    <mergeCell ref="E86:E87"/>
    <mergeCell ref="B86:B87"/>
    <mergeCell ref="C86:C87"/>
    <mergeCell ref="D86:D87"/>
    <mergeCell ref="E130:E131"/>
    <mergeCell ref="D109:D110"/>
  </mergeCells>
  <phoneticPr fontId="0" type="noConversion"/>
  <conditionalFormatting sqref="B36:H36">
    <cfRule type="expression" dxfId="10" priority="10">
      <formula>$J$35&gt;0</formula>
    </cfRule>
  </conditionalFormatting>
  <conditionalFormatting sqref="B38:H38 F102:L102 F105:L105">
    <cfRule type="expression" dxfId="9" priority="9">
      <formula>$J$37&gt;0</formula>
    </cfRule>
  </conditionalFormatting>
  <conditionalFormatting sqref="B40:H40 D129">
    <cfRule type="expression" dxfId="8" priority="8">
      <formula>$J$39&gt;0</formula>
    </cfRule>
  </conditionalFormatting>
  <conditionalFormatting sqref="B42:H42 F129:L129">
    <cfRule type="expression" dxfId="7" priority="7">
      <formula>$J$41&gt;0</formula>
    </cfRule>
  </conditionalFormatting>
  <conditionalFormatting sqref="D84 F88:L88">
    <cfRule type="expression" dxfId="6" priority="12">
      <formula>$J$35&gt;0</formula>
    </cfRule>
  </conditionalFormatting>
  <conditionalFormatting sqref="D88">
    <cfRule type="expression" dxfId="5" priority="5">
      <formula>$J$35&gt;0</formula>
    </cfRule>
  </conditionalFormatting>
  <conditionalFormatting sqref="D102">
    <cfRule type="expression" dxfId="4" priority="4">
      <formula>$J$37&gt;0</formula>
    </cfRule>
  </conditionalFormatting>
  <conditionalFormatting sqref="D105">
    <cfRule type="expression" dxfId="3" priority="3">
      <formula>$J$37&gt;0</formula>
    </cfRule>
  </conditionalFormatting>
  <conditionalFormatting sqref="D129">
    <cfRule type="expression" dxfId="2" priority="1">
      <formula>$J$41&gt;0</formula>
    </cfRule>
  </conditionalFormatting>
  <conditionalFormatting sqref="F84:L84">
    <cfRule type="expression" dxfId="1" priority="6">
      <formula>$J$35&gt;0</formula>
    </cfRule>
  </conditionalFormatting>
  <conditionalFormatting sqref="F129:L129">
    <cfRule type="expression" dxfId="0" priority="2">
      <formula>$J$39&gt;0</formula>
    </cfRule>
  </conditionalFormatting>
  <printOptions horizontalCentered="1" verticalCentered="1"/>
  <pageMargins left="0.59055118110236227" right="0.59055118110236227" top="0.6692913385826772" bottom="0.55118110236220474" header="0.31496062992125984" footer="0"/>
  <pageSetup paperSize="9" scale="69" fitToHeight="0" orientation="portrait" horizontalDpi="4294967293" verticalDpi="1200" r:id="rId1"/>
  <headerFooter alignWithMargins="0">
    <oddHeader>&amp;L&amp;G&amp;C&amp;G&amp;R&amp;"Arial,Fed"&amp;12 &amp;KFF00002022</oddHeader>
    <oddFooter>&amp;LLektionsplanen er godkendt af:&amp;C&amp;G</oddFooter>
  </headerFooter>
  <rowBreaks count="1" manualBreakCount="1">
    <brk id="68" max="16383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showZeros="0" topLeftCell="A7" workbookViewId="0">
      <selection activeCell="A17" sqref="A17"/>
    </sheetView>
  </sheetViews>
  <sheetFormatPr defaultRowHeight="12.75" x14ac:dyDescent="0.2"/>
  <cols>
    <col min="1" max="1" width="31" customWidth="1"/>
    <col min="2" max="7" width="14.42578125" customWidth="1"/>
    <col min="8" max="8" width="5.7109375" customWidth="1"/>
  </cols>
  <sheetData>
    <row r="1" spans="1:8" ht="15.75" x14ac:dyDescent="0.25">
      <c r="A1" s="21" t="s">
        <v>88</v>
      </c>
      <c r="B1" s="20"/>
      <c r="C1" s="20"/>
      <c r="D1" s="8" t="s">
        <v>89</v>
      </c>
      <c r="E1" s="20"/>
      <c r="F1" s="20"/>
    </row>
    <row r="2" spans="1:8" ht="15.75" x14ac:dyDescent="0.25">
      <c r="B2" s="14"/>
      <c r="C2" s="14"/>
      <c r="D2" s="14"/>
      <c r="E2" s="14"/>
      <c r="F2" s="14"/>
    </row>
    <row r="3" spans="1:8" ht="15.75" x14ac:dyDescent="0.2">
      <c r="A3" s="22" t="s">
        <v>90</v>
      </c>
      <c r="B3" s="13"/>
      <c r="C3" s="13"/>
      <c r="D3" s="13"/>
      <c r="E3" s="13"/>
      <c r="F3" s="5"/>
      <c r="G3" s="5"/>
      <c r="H3" s="5"/>
    </row>
    <row r="4" spans="1:8" ht="15.75" x14ac:dyDescent="0.25">
      <c r="A4" s="21" t="s">
        <v>91</v>
      </c>
      <c r="B4" s="14"/>
      <c r="C4" s="15"/>
      <c r="D4" s="16"/>
      <c r="E4" s="17"/>
    </row>
    <row r="5" spans="1:8" ht="15.75" x14ac:dyDescent="0.25">
      <c r="A5" s="23"/>
      <c r="B5" s="14"/>
      <c r="C5" s="15"/>
      <c r="D5" s="16"/>
      <c r="E5" s="17"/>
    </row>
    <row r="6" spans="1:8" ht="15.75" x14ac:dyDescent="0.25">
      <c r="A6" s="23" t="s">
        <v>92</v>
      </c>
      <c r="B6" s="14"/>
      <c r="C6" s="15"/>
      <c r="D6" s="16"/>
      <c r="E6" s="17"/>
    </row>
    <row r="7" spans="1:8" ht="15.75" x14ac:dyDescent="0.25">
      <c r="B7" s="14"/>
      <c r="C7" s="15"/>
      <c r="D7" s="16"/>
      <c r="E7" s="17"/>
    </row>
    <row r="8" spans="1:8" x14ac:dyDescent="0.2">
      <c r="A8" s="28" t="s">
        <v>93</v>
      </c>
      <c r="B8" s="29"/>
      <c r="C8" s="30"/>
      <c r="D8" s="30"/>
      <c r="E8" s="30"/>
      <c r="F8" s="30"/>
      <c r="G8" s="30"/>
    </row>
    <row r="9" spans="1:8" x14ac:dyDescent="0.2">
      <c r="A9" s="31" t="s">
        <v>94</v>
      </c>
      <c r="B9" s="299">
        <f>Lektionsoversigt!G27</f>
        <v>0</v>
      </c>
      <c r="C9" s="299"/>
      <c r="D9" s="299"/>
      <c r="E9" s="299"/>
      <c r="F9" s="299"/>
      <c r="G9" s="299"/>
    </row>
    <row r="10" spans="1:8" x14ac:dyDescent="0.2">
      <c r="A10" s="32" t="s">
        <v>95</v>
      </c>
      <c r="B10" s="299">
        <f>Lektionsoversigt!G28</f>
        <v>0</v>
      </c>
      <c r="C10" s="299"/>
      <c r="D10" s="299"/>
      <c r="E10" s="299"/>
      <c r="F10" s="299"/>
      <c r="G10" s="299"/>
    </row>
    <row r="11" spans="1:8" x14ac:dyDescent="0.2">
      <c r="A11" s="31" t="s">
        <v>96</v>
      </c>
      <c r="B11" s="299">
        <f>Lektionsoversigt!G29</f>
        <v>0</v>
      </c>
      <c r="C11" s="299"/>
      <c r="D11" s="299"/>
      <c r="E11" s="299"/>
      <c r="F11" s="299"/>
      <c r="G11" s="299"/>
    </row>
    <row r="12" spans="1:8" x14ac:dyDescent="0.2">
      <c r="A12" s="32" t="s">
        <v>97</v>
      </c>
      <c r="B12" s="299">
        <f>Lektionsoversigt!G30</f>
        <v>0</v>
      </c>
      <c r="C12" s="299"/>
      <c r="D12" s="299"/>
      <c r="E12" s="299"/>
      <c r="F12" s="299"/>
      <c r="G12" s="299"/>
    </row>
    <row r="13" spans="1:8" x14ac:dyDescent="0.2">
      <c r="A13" s="31" t="s">
        <v>14</v>
      </c>
      <c r="B13" s="299">
        <f>Lektionsoversigt!G31</f>
        <v>0</v>
      </c>
      <c r="C13" s="299"/>
      <c r="D13" s="299"/>
      <c r="E13" s="299"/>
      <c r="F13" s="299"/>
      <c r="G13" s="299"/>
    </row>
    <row r="14" spans="1:8" x14ac:dyDescent="0.2">
      <c r="A14" s="31" t="s">
        <v>98</v>
      </c>
      <c r="B14" s="299">
        <f>Lektionsoversigt!G34</f>
        <v>0</v>
      </c>
      <c r="C14" s="299"/>
      <c r="D14" s="299"/>
      <c r="E14" s="299"/>
      <c r="F14" s="299"/>
      <c r="G14" s="299"/>
    </row>
    <row r="15" spans="1:8" x14ac:dyDescent="0.2">
      <c r="A15" s="33"/>
      <c r="B15" s="34"/>
      <c r="C15" s="34"/>
      <c r="D15" s="34"/>
      <c r="E15" s="34"/>
      <c r="F15" s="34"/>
      <c r="G15" s="34"/>
    </row>
    <row r="16" spans="1:8" x14ac:dyDescent="0.2">
      <c r="A16" s="28" t="s">
        <v>99</v>
      </c>
      <c r="B16" s="30"/>
      <c r="C16" s="30"/>
      <c r="D16" s="34"/>
      <c r="E16" s="30"/>
      <c r="F16" s="30"/>
      <c r="G16" s="30"/>
    </row>
    <row r="17" spans="1:7" x14ac:dyDescent="0.2">
      <c r="A17" s="31" t="s">
        <v>100</v>
      </c>
      <c r="B17" s="299">
        <f>IF(Lektionsoversigt!G32&lt;&gt;0,Lektionsoversigt!G32,Lektionsoversigt!$G$28)</f>
        <v>0</v>
      </c>
      <c r="C17" s="299"/>
      <c r="D17" s="299"/>
      <c r="E17" s="299"/>
      <c r="F17" s="299"/>
      <c r="G17" s="299"/>
    </row>
    <row r="18" spans="1:7" ht="13.9" customHeight="1" x14ac:dyDescent="0.2">
      <c r="A18" s="31" t="s">
        <v>101</v>
      </c>
      <c r="B18" s="299">
        <f>IF(Lektionsoversigt!G33&lt;&gt;0,Lektionsoversigt!G33,Lektionsoversigt!$G$28)</f>
        <v>0</v>
      </c>
      <c r="C18" s="299"/>
      <c r="D18" s="299"/>
      <c r="E18" s="299"/>
      <c r="F18" s="299"/>
      <c r="G18" s="299"/>
    </row>
    <row r="19" spans="1:7" x14ac:dyDescent="0.2">
      <c r="A19" s="30"/>
      <c r="B19" s="30"/>
      <c r="C19" s="30"/>
      <c r="D19" s="34"/>
      <c r="E19" s="30"/>
      <c r="F19" s="30"/>
      <c r="G19" s="30"/>
    </row>
    <row r="20" spans="1:7" ht="12.75" customHeight="1" x14ac:dyDescent="0.2">
      <c r="A20" s="28" t="s">
        <v>102</v>
      </c>
      <c r="B20" s="29"/>
      <c r="C20" s="30"/>
      <c r="D20" s="30"/>
      <c r="E20" s="30"/>
      <c r="F20" s="30"/>
      <c r="G20" s="30"/>
    </row>
    <row r="21" spans="1:7" x14ac:dyDescent="0.2">
      <c r="A21" s="301" t="s">
        <v>103</v>
      </c>
      <c r="B21" s="301"/>
      <c r="C21" s="301"/>
      <c r="D21" s="302">
        <f>Lektionsoversigt!G25</f>
        <v>0</v>
      </c>
      <c r="E21" s="303"/>
      <c r="F21" s="303"/>
      <c r="G21" s="304"/>
    </row>
    <row r="22" spans="1:7" x14ac:dyDescent="0.2">
      <c r="A22" s="301" t="s">
        <v>104</v>
      </c>
      <c r="B22" s="301"/>
      <c r="C22" s="301"/>
      <c r="D22" s="302">
        <f>Lektionsoversigt!G26</f>
        <v>0</v>
      </c>
      <c r="E22" s="303"/>
      <c r="F22" s="303"/>
      <c r="G22" s="304"/>
    </row>
    <row r="23" spans="1:7" x14ac:dyDescent="0.2">
      <c r="D23" s="19"/>
    </row>
    <row r="24" spans="1:7" x14ac:dyDescent="0.2">
      <c r="A24" s="22" t="s">
        <v>105</v>
      </c>
      <c r="B24" s="4"/>
      <c r="D24" s="18"/>
    </row>
    <row r="25" spans="1:7" ht="13.5" customHeight="1" x14ac:dyDescent="0.2">
      <c r="A25" s="24" t="s">
        <v>106</v>
      </c>
      <c r="B25" s="300">
        <f>Lektionsoversigt!G44</f>
        <v>0</v>
      </c>
      <c r="C25" s="300"/>
      <c r="D25" s="300">
        <f>Lektionsoversigt!G71</f>
        <v>0</v>
      </c>
      <c r="E25" s="300"/>
      <c r="F25" s="300">
        <f>Lektionsoversigt!G108</f>
        <v>0</v>
      </c>
      <c r="G25" s="300"/>
    </row>
    <row r="26" spans="1:7" ht="13.5" customHeight="1" x14ac:dyDescent="0.2">
      <c r="A26" s="24" t="s">
        <v>107</v>
      </c>
      <c r="B26" s="26">
        <f>Lektionsoversigt!B72</f>
        <v>0.33333333333333331</v>
      </c>
      <c r="C26" s="26">
        <f>Lektionsoversigt!C67</f>
        <v>0.6562479333333332</v>
      </c>
      <c r="D26" s="26">
        <f>Lektionsoversigt!B72</f>
        <v>0.33333333333333331</v>
      </c>
      <c r="E26" s="26">
        <f>Lektionsoversigt!C99</f>
        <v>0.6458313333333332</v>
      </c>
      <c r="F26" s="26">
        <f>Lektionsoversigt!B109</f>
        <v>0.33333333333333331</v>
      </c>
      <c r="G26" s="26">
        <f>Lektionsoversigt!C127</f>
        <v>0.60763713333333325</v>
      </c>
    </row>
    <row r="27" spans="1:7" x14ac:dyDescent="0.2">
      <c r="B27" s="4"/>
    </row>
    <row r="28" spans="1:7" x14ac:dyDescent="0.2">
      <c r="A28" s="22" t="s">
        <v>108</v>
      </c>
      <c r="B28" s="4" t="s">
        <v>109</v>
      </c>
      <c r="C28" s="4" t="s">
        <v>110</v>
      </c>
      <c r="D28" s="4" t="s">
        <v>111</v>
      </c>
      <c r="E28" s="4" t="s">
        <v>112</v>
      </c>
    </row>
    <row r="29" spans="1:7" x14ac:dyDescent="0.2">
      <c r="A29" s="24" t="s">
        <v>113</v>
      </c>
      <c r="B29" s="156" t="str">
        <f>IF(Lektionsoversigt!J35&gt;0,Lektionsoversigt!G71,"Ikke aktuel")</f>
        <v>Ikke aktuel</v>
      </c>
      <c r="C29" s="156" t="str">
        <f>IF(Lektionsoversigt!J37&gt;0,Lektionsoversigt!G71,"Ikke aktuel")</f>
        <v>Ikke aktuel</v>
      </c>
      <c r="D29" s="156" t="str">
        <f>IF(Lektionsoversigt!J39&gt;0,Lektionsoversigt!G108,"Ikke aktuel")</f>
        <v>Ikke aktuel</v>
      </c>
      <c r="E29" s="156" t="str">
        <f>IF(Lektionsoversigt!J41&gt;0,Lektionsoversigt!G108,"Ikke aktuel")</f>
        <v>Ikke aktuel</v>
      </c>
    </row>
    <row r="30" spans="1:7" x14ac:dyDescent="0.2">
      <c r="A30" s="24" t="s">
        <v>114</v>
      </c>
      <c r="B30" s="11">
        <f>Lektionsoversigt!B86</f>
        <v>0.49999893333333334</v>
      </c>
      <c r="C30" s="11">
        <f>Lektionsoversigt!B103</f>
        <v>0.6458313333333332</v>
      </c>
      <c r="D30" s="11">
        <f>Lektionsoversigt!B130</f>
        <v>0.60763713333333325</v>
      </c>
      <c r="E30" s="11" t="str">
        <f>Lektionsoversigt!B132</f>
        <v/>
      </c>
    </row>
    <row r="31" spans="1:7" x14ac:dyDescent="0.2">
      <c r="A31" s="27" t="s">
        <v>115</v>
      </c>
      <c r="B31" s="11" t="str">
        <f>Lektionsoversigt!C86</f>
        <v/>
      </c>
      <c r="C31" s="11">
        <f>Lektionsoversigt!C103</f>
        <v>0.68749773333333319</v>
      </c>
      <c r="D31" s="11" t="str">
        <f>Lektionsoversigt!C130</f>
        <v/>
      </c>
      <c r="E31" s="11" t="str">
        <f>Lektionsoversigt!C132</f>
        <v/>
      </c>
    </row>
    <row r="32" spans="1:7" x14ac:dyDescent="0.2">
      <c r="A32" s="25" t="s">
        <v>116</v>
      </c>
      <c r="B32" s="6">
        <f>Lektionsoversigt!I87</f>
        <v>0</v>
      </c>
      <c r="C32" s="6">
        <f>Lektionsoversigt!I104</f>
        <v>0</v>
      </c>
      <c r="D32" s="6">
        <f>Lektionsoversigt!I131</f>
        <v>0</v>
      </c>
      <c r="E32" s="6">
        <f>Lektionsoversigt!I133</f>
        <v>0</v>
      </c>
    </row>
  </sheetData>
  <sheetProtection algorithmName="SHA-512" hashValue="wV7GB2S9ddAQrwcaJH4qKmjYZdZ+4VKD+JEdkvxQZD4+GCFzSzBdkMua60g4E4cztvMSefq0tKZfdkuqgIglCw==" saltValue="YoQsug279Y+G4pzjDm60ag==" spinCount="100000" sheet="1" objects="1" scenarios="1"/>
  <mergeCells count="15">
    <mergeCell ref="B9:G9"/>
    <mergeCell ref="B10:G10"/>
    <mergeCell ref="B11:G11"/>
    <mergeCell ref="B25:C25"/>
    <mergeCell ref="D25:E25"/>
    <mergeCell ref="F25:G25"/>
    <mergeCell ref="B14:G14"/>
    <mergeCell ref="B12:G12"/>
    <mergeCell ref="B13:G13"/>
    <mergeCell ref="B17:G17"/>
    <mergeCell ref="B18:G18"/>
    <mergeCell ref="A21:C21"/>
    <mergeCell ref="D21:G21"/>
    <mergeCell ref="A22:C22"/>
    <mergeCell ref="D22:G22"/>
  </mergeCells>
  <hyperlinks>
    <hyperlink ref="D1" r:id="rId1" xr:uid="{00000000-0004-0000-0100-000000000000}"/>
  </hyperlinks>
  <pageMargins left="0.74803149606299213" right="0.74803149606299213" top="0.98425196850393704" bottom="0.98425196850393704" header="0" footer="0"/>
  <pageSetup paperSize="9" orientation="landscape" horizontalDpi="4294967293" verticalDpi="12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2C579FA7422F43AFFE04C4681F687F" ma:contentTypeVersion="15" ma:contentTypeDescription="Opret et nyt dokument." ma:contentTypeScope="" ma:versionID="694d292457df1b40a9a3c2f8ce7f8e48">
  <xsd:schema xmlns:xsd="http://www.w3.org/2001/XMLSchema" xmlns:xs="http://www.w3.org/2001/XMLSchema" xmlns:p="http://schemas.microsoft.com/office/2006/metadata/properties" xmlns:ns2="ba483aed-b211-47cc-b03a-9249bcb5c634" xmlns:ns3="a0a8d17b-00fa-4268-ad10-91c379081185" targetNamespace="http://schemas.microsoft.com/office/2006/metadata/properties" ma:root="true" ma:fieldsID="27cdf03403dd60be650cf6807c95e2a3" ns2:_="" ns3:_="">
    <xsd:import namespace="ba483aed-b211-47cc-b03a-9249bcb5c634"/>
    <xsd:import namespace="a0a8d17b-00fa-4268-ad10-91c3790811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83aed-b211-47cc-b03a-9249bcb5c6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78d8fed3-eade-4d2d-8e51-d1e1973cc8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8d17b-00fa-4268-ad10-91c37908118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7945831-71c8-4289-8dd0-66af2d800f8d}" ma:internalName="TaxCatchAll" ma:showField="CatchAllData" ma:web="a0a8d17b-00fa-4268-ad10-91c3790811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483aed-b211-47cc-b03a-9249bcb5c634">
      <Terms xmlns="http://schemas.microsoft.com/office/infopath/2007/PartnerControls"/>
    </lcf76f155ced4ddcb4097134ff3c332f>
    <TaxCatchAll xmlns="a0a8d17b-00fa-4268-ad10-91c379081185" xsi:nil="true"/>
  </documentManagement>
</p:properties>
</file>

<file path=customXml/itemProps1.xml><?xml version="1.0" encoding="utf-8"?>
<ds:datastoreItem xmlns:ds="http://schemas.openxmlformats.org/officeDocument/2006/customXml" ds:itemID="{D8A4A81E-CD27-4513-AEA8-458A14879B2E}"/>
</file>

<file path=customXml/itemProps2.xml><?xml version="1.0" encoding="utf-8"?>
<ds:datastoreItem xmlns:ds="http://schemas.openxmlformats.org/officeDocument/2006/customXml" ds:itemID="{B558F282-B360-4399-91C7-B4ED459440A3}"/>
</file>

<file path=customXml/itemProps3.xml><?xml version="1.0" encoding="utf-8"?>
<ds:datastoreItem xmlns:ds="http://schemas.openxmlformats.org/officeDocument/2006/customXml" ds:itemID="{84622C4E-D03B-44BA-9991-FD76BAD630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Lektionsoversigt</vt:lpstr>
      <vt:lpstr>Anmeldelse NY</vt:lpstr>
    </vt:vector>
  </TitlesOfParts>
  <Manager/>
  <Company>Transporterhvervets UddannelsesRåd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Rep.flex-grund, kl. 1 + tank</dc:title>
  <dc:subject>ADR-uddannelserne</dc:subject>
  <dc:creator>sep</dc:creator>
  <cp:keywords/>
  <dc:description/>
  <cp:lastModifiedBy>Christina Mie Pedersen</cp:lastModifiedBy>
  <cp:revision/>
  <dcterms:created xsi:type="dcterms:W3CDTF">2003-12-18T09:10:24Z</dcterms:created>
  <dcterms:modified xsi:type="dcterms:W3CDTF">2024-06-06T10:55:48Z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0x010100782C579FA7422F43AFFE04C4681F687F</vt:lpwstr>
  </property>
</Properties>
</file>