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Denne_projektmappe"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1" documentId="8_{DC32C4CE-784A-439C-9400-ED3FFD965C84}" xr6:coauthVersionLast="47" xr6:coauthVersionMax="47" xr10:uidLastSave="{CE8CAC86-6738-4CF0-8AA6-0BE5B5F8FD25}"/>
  <bookViews>
    <workbookView xWindow="-120" yWindow="-120" windowWidth="29040" windowHeight="15720" xr2:uid="{00000000-000D-0000-FFFF-FFFF00000000}"/>
  </bookViews>
  <sheets>
    <sheet name="2020 lektionsplan" sheetId="8" r:id="rId1"/>
    <sheet name="Anmeldelse Ny" sheetId="9" r:id="rId2"/>
  </sheets>
  <externalReferences>
    <externalReference r:id="rId3"/>
  </externalReferences>
  <definedNames>
    <definedName name="_xlnm.Print_Area" localSheetId="0">'2020 lektionsplan'!$A$1:$M$186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8" i="8" l="1"/>
  <c r="F181" i="8" l="1"/>
  <c r="F184" i="8"/>
  <c r="C112" i="8"/>
  <c r="C132" i="8"/>
  <c r="B137" i="8"/>
  <c r="C137" i="8" s="1"/>
  <c r="B139" i="8" s="1"/>
  <c r="O127" i="8" l="1"/>
  <c r="B17" i="9" l="1"/>
  <c r="B18" i="9"/>
  <c r="B14" i="9"/>
  <c r="G47" i="8"/>
  <c r="G136" i="8" s="1"/>
  <c r="B11" i="9"/>
  <c r="G116" i="8" l="1"/>
  <c r="G161" i="8"/>
  <c r="D22" i="9"/>
  <c r="D21" i="9"/>
  <c r="B13" i="9"/>
  <c r="B12" i="9"/>
  <c r="B10" i="9"/>
  <c r="B9" i="9"/>
  <c r="B24" i="9"/>
  <c r="B23" i="9"/>
  <c r="D173" i="8" l="1"/>
  <c r="D170" i="8"/>
  <c r="D167" i="8"/>
  <c r="D164" i="8"/>
  <c r="B162" i="8"/>
  <c r="C162" i="8" s="1"/>
  <c r="D157" i="8"/>
  <c r="D154" i="8"/>
  <c r="D151" i="8"/>
  <c r="D148" i="8"/>
  <c r="D145" i="8"/>
  <c r="D142" i="8"/>
  <c r="D139" i="8"/>
  <c r="C139" i="8" s="1"/>
  <c r="D134" i="8"/>
  <c r="F133" i="8"/>
  <c r="D128" i="8"/>
  <c r="D125" i="8"/>
  <c r="D122" i="8"/>
  <c r="D119" i="8"/>
  <c r="B117" i="8"/>
  <c r="D114" i="8"/>
  <c r="F113" i="8"/>
  <c r="B33" i="9"/>
  <c r="D109" i="8"/>
  <c r="D106" i="8"/>
  <c r="D103" i="8"/>
  <c r="D100" i="8"/>
  <c r="D97" i="8"/>
  <c r="D94" i="8"/>
  <c r="D91" i="8"/>
  <c r="B89" i="8"/>
  <c r="F28" i="9" s="1"/>
  <c r="D85" i="8"/>
  <c r="D82" i="8"/>
  <c r="D79" i="8"/>
  <c r="D76" i="8"/>
  <c r="D73" i="8"/>
  <c r="D70" i="8"/>
  <c r="D67" i="8"/>
  <c r="B65" i="8"/>
  <c r="D28" i="9" s="1"/>
  <c r="D60" i="8"/>
  <c r="D57" i="8"/>
  <c r="D54" i="8"/>
  <c r="D51" i="8"/>
  <c r="D48" i="8"/>
  <c r="B48" i="8"/>
  <c r="B28" i="9" s="1"/>
  <c r="G64" i="8"/>
  <c r="D27" i="9" s="1"/>
  <c r="K44" i="8"/>
  <c r="K42" i="8"/>
  <c r="K40" i="8"/>
  <c r="K38" i="8"/>
  <c r="I21" i="8"/>
  <c r="H21" i="8"/>
  <c r="G21" i="8"/>
  <c r="F21" i="8"/>
  <c r="G13" i="8"/>
  <c r="C65" i="8" l="1"/>
  <c r="B67" i="8" s="1"/>
  <c r="C48" i="8"/>
  <c r="B49" i="8" s="1"/>
  <c r="C49" i="8" s="1"/>
  <c r="B51" i="8" s="1"/>
  <c r="C51" i="8" s="1"/>
  <c r="B52" i="8" s="1"/>
  <c r="C52" i="8" s="1"/>
  <c r="B54" i="8" s="1"/>
  <c r="C54" i="8" s="1"/>
  <c r="B55" i="8" s="1"/>
  <c r="C55" i="8" s="1"/>
  <c r="B57" i="8" s="1"/>
  <c r="C57" i="8" s="1"/>
  <c r="B58" i="8" s="1"/>
  <c r="C58" i="8" s="1"/>
  <c r="B60" i="8" s="1"/>
  <c r="C117" i="8"/>
  <c r="B119" i="8" s="1"/>
  <c r="C119" i="8" s="1"/>
  <c r="B120" i="8" s="1"/>
  <c r="C120" i="8" s="1"/>
  <c r="B122" i="8" s="1"/>
  <c r="C122" i="8" s="1"/>
  <c r="B123" i="8" s="1"/>
  <c r="C123" i="8" s="1"/>
  <c r="B125" i="8" s="1"/>
  <c r="C125" i="8" s="1"/>
  <c r="B126" i="8" s="1"/>
  <c r="C126" i="8" s="1"/>
  <c r="B128" i="8" s="1"/>
  <c r="C128" i="8" s="1"/>
  <c r="B129" i="8" s="1"/>
  <c r="C129" i="8" s="1"/>
  <c r="H28" i="9"/>
  <c r="B164" i="8"/>
  <c r="C164" i="8" s="1"/>
  <c r="B165" i="8" s="1"/>
  <c r="C165" i="8" s="1"/>
  <c r="B167" i="8" s="1"/>
  <c r="C167" i="8" s="1"/>
  <c r="B168" i="8" s="1"/>
  <c r="C168" i="8" s="1"/>
  <c r="B170" i="8" s="1"/>
  <c r="C170" i="8" s="1"/>
  <c r="B171" i="8" s="1"/>
  <c r="L28" i="9"/>
  <c r="C89" i="8"/>
  <c r="B91" i="8" s="1"/>
  <c r="C91" i="8" s="1"/>
  <c r="B92" i="8" s="1"/>
  <c r="C92" i="8" s="1"/>
  <c r="B94" i="8" s="1"/>
  <c r="C94" i="8" s="1"/>
  <c r="B95" i="8" s="1"/>
  <c r="C95" i="8" s="1"/>
  <c r="B97" i="8" s="1"/>
  <c r="C97" i="8" s="1"/>
  <c r="B98" i="8" s="1"/>
  <c r="C98" i="8" s="1"/>
  <c r="B100" i="8" s="1"/>
  <c r="C100" i="8" s="1"/>
  <c r="B101" i="8" s="1"/>
  <c r="C101" i="8" s="1"/>
  <c r="B103" i="8" s="1"/>
  <c r="C103" i="8" s="1"/>
  <c r="B104" i="8" s="1"/>
  <c r="C104" i="8" s="1"/>
  <c r="B106" i="8" s="1"/>
  <c r="C106" i="8" s="1"/>
  <c r="B107" i="8" s="1"/>
  <c r="C107" i="8" s="1"/>
  <c r="B109" i="8" s="1"/>
  <c r="C109" i="8" s="1"/>
  <c r="B110" i="8" s="1"/>
  <c r="C110" i="8" s="1"/>
  <c r="B111" i="8" s="1"/>
  <c r="C111" i="8" s="1"/>
  <c r="B112" i="8" s="1"/>
  <c r="B32" i="9" s="1"/>
  <c r="C67" i="8"/>
  <c r="B68" i="8" s="1"/>
  <c r="C68" i="8" s="1"/>
  <c r="B70" i="8" s="1"/>
  <c r="C70" i="8" s="1"/>
  <c r="B71" i="8" s="1"/>
  <c r="C71" i="8" s="1"/>
  <c r="B73" i="8" s="1"/>
  <c r="C73" i="8" s="1"/>
  <c r="B74" i="8" s="1"/>
  <c r="C74" i="8" s="1"/>
  <c r="B76" i="8" s="1"/>
  <c r="C76" i="8" s="1"/>
  <c r="B77" i="8" s="1"/>
  <c r="C77" i="8" s="1"/>
  <c r="B79" i="8" s="1"/>
  <c r="C79" i="8" s="1"/>
  <c r="B80" i="8" s="1"/>
  <c r="C80" i="8" s="1"/>
  <c r="B82" i="8" s="1"/>
  <c r="C82" i="8" s="1"/>
  <c r="B83" i="8" s="1"/>
  <c r="C83" i="8" s="1"/>
  <c r="B85" i="8" s="1"/>
  <c r="C85" i="8" s="1"/>
  <c r="B86" i="8" s="1"/>
  <c r="C86" i="8" s="1"/>
  <c r="E28" i="9" s="1"/>
  <c r="B134" i="8"/>
  <c r="C33" i="9"/>
  <c r="B114" i="8"/>
  <c r="G88" i="8"/>
  <c r="J27" i="9"/>
  <c r="B27" i="9"/>
  <c r="C60" i="8"/>
  <c r="B61" i="8" s="1"/>
  <c r="C61" i="8" s="1"/>
  <c r="C28" i="9" s="1"/>
  <c r="C171" i="8" l="1"/>
  <c r="B173" i="8" s="1"/>
  <c r="C173" i="8" s="1"/>
  <c r="B174" i="8" s="1"/>
  <c r="C174" i="8" s="1"/>
  <c r="G28" i="9"/>
  <c r="B131" i="8"/>
  <c r="C131" i="8" s="1"/>
  <c r="B132" i="8" s="1"/>
  <c r="C32" i="9" s="1"/>
  <c r="I28" i="9"/>
  <c r="H27" i="9"/>
  <c r="C31" i="9"/>
  <c r="L27" i="9"/>
  <c r="E31" i="9"/>
  <c r="D31" i="9"/>
  <c r="F27" i="9"/>
  <c r="B31" i="9"/>
  <c r="M28" i="9" l="1"/>
  <c r="B176" i="8"/>
  <c r="C180" i="8" l="1"/>
  <c r="C176" i="8"/>
  <c r="B177" i="8" s="1"/>
  <c r="C177" i="8" s="1"/>
  <c r="B179" i="8" s="1"/>
  <c r="C179" i="8" s="1"/>
  <c r="B180" i="8" s="1"/>
  <c r="C183" i="8"/>
  <c r="B183" i="8" l="1"/>
  <c r="E32" i="9" s="1"/>
  <c r="D32" i="9"/>
  <c r="B182" i="8"/>
  <c r="D33" i="9"/>
  <c r="B185" i="8"/>
  <c r="E33" i="9"/>
  <c r="J28" i="9"/>
  <c r="B140" i="8" l="1"/>
  <c r="C140" i="8" s="1"/>
  <c r="B142" i="8" s="1"/>
  <c r="C142" i="8" s="1"/>
  <c r="B143" i="8" s="1"/>
  <c r="C143" i="8" s="1"/>
  <c r="B145" i="8" s="1"/>
  <c r="C145" i="8" s="1"/>
  <c r="B146" i="8" s="1"/>
  <c r="C146" i="8" s="1"/>
  <c r="B148" i="8" s="1"/>
  <c r="C148" i="8" s="1"/>
  <c r="B149" i="8" s="1"/>
  <c r="C149" i="8" s="1"/>
  <c r="B151" i="8" s="1"/>
  <c r="C151" i="8" s="1"/>
  <c r="B152" i="8" s="1"/>
  <c r="C152" i="8" s="1"/>
  <c r="B154" i="8" s="1"/>
  <c r="C154" i="8" s="1"/>
  <c r="B155" i="8" s="1"/>
  <c r="C155" i="8" s="1"/>
  <c r="B157" i="8" l="1"/>
  <c r="C157" i="8" s="1"/>
  <c r="B158" i="8" s="1"/>
  <c r="C158" i="8" s="1"/>
  <c r="K28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Særlig info:
Kunne være, hvis adgang til undervisning eller eksamen kræver særlige foranstaltninger eller lignende. (Eksempelvis: Ringe til portner, tlf. xx xx xx xx). Anmærkning overføres aut. til Anmeldelse-Bestillings-ark.</t>
        </r>
      </text>
    </comment>
  </commentList>
</comments>
</file>

<file path=xl/sharedStrings.xml><?xml version="1.0" encoding="utf-8"?>
<sst xmlns="http://schemas.openxmlformats.org/spreadsheetml/2006/main" count="208" uniqueCount="147">
  <si>
    <t xml:space="preserve">kursusstart </t>
  </si>
  <si>
    <t>(dd-mm-åå)</t>
  </si>
  <si>
    <t>antal minutter</t>
  </si>
  <si>
    <t>nødvendig tid ved opstart, før egentlig undervisning første dag</t>
  </si>
  <si>
    <t>varighed af middagspause (anbefalet 30 minutter)</t>
  </si>
  <si>
    <t>Instruktør(er): Teoretiske lektioner</t>
  </si>
  <si>
    <t>Instruktør(er): Praktiske lektioner</t>
  </si>
  <si>
    <t>Kursusudbyder (navn)</t>
  </si>
  <si>
    <t>Kursusudbyder (adresse)</t>
  </si>
  <si>
    <t>Kursusudbyders CVR-nr.</t>
  </si>
  <si>
    <t>Tlf. til eventuel kontakt vedr. tilsyn:</t>
  </si>
  <si>
    <t>Undervisningen afholdes (adr.):</t>
  </si>
  <si>
    <t>Eksamen afholdes (adr. hvis anden):</t>
  </si>
  <si>
    <t>Evt. særlig info til BRS:</t>
  </si>
  <si>
    <t>Antal kursister - Grundkursus:</t>
  </si>
  <si>
    <t>Antal kursister - Grundkursus + klasse 1:</t>
  </si>
  <si>
    <t>Antal kursister - Grundkursus + klasse 1 + Tank:</t>
  </si>
  <si>
    <t>Antal kursister - Grundkursus + Tank:</t>
  </si>
  <si>
    <t>fra</t>
  </si>
  <si>
    <t>til</t>
  </si>
  <si>
    <t>min</t>
  </si>
  <si>
    <t>lekt.</t>
  </si>
  <si>
    <t>Dag 1</t>
  </si>
  <si>
    <t xml:space="preserve">Velkomst og opstart. </t>
  </si>
  <si>
    <t>Introduktion til håndbog: Vejtransport af Farligt gods</t>
  </si>
  <si>
    <t>De almindelige bestemmelser vedrørende transport af farligt gods</t>
  </si>
  <si>
    <t>Pause</t>
  </si>
  <si>
    <t>Andre transportformer, og særlige regler herfor</t>
  </si>
  <si>
    <t>Multimodal transport</t>
  </si>
  <si>
    <t>De vigtigste faretyper</t>
  </si>
  <si>
    <t>Klassificering, emballagegrupper, UN-numre og faresedler (miljø-mærke)</t>
  </si>
  <si>
    <t xml:space="preserve">Emballagekrav, godkendelsesmærkning af emballage </t>
  </si>
  <si>
    <t>Afmærkning af kolli. Faresedler og påskrifter (+ retningspile)</t>
  </si>
  <si>
    <t xml:space="preserve">Middag </t>
  </si>
  <si>
    <t>Transportdokumenter, skriftlige anvisninger, containerpakkeattester</t>
  </si>
  <si>
    <t>Angivelser i transportdokumenter</t>
  </si>
  <si>
    <t>Kontrol af overensstemmelse mellem kolliafmærkning og transportdokumenter</t>
  </si>
  <si>
    <t>Regler for sammenlæsning – også gældende (fødevarer/foderstoffer) - i samme køretøj.</t>
  </si>
  <si>
    <t>Regler/sikkerhedsforanstaltninger ved håndtering, og i forbindelse med af- og pålæsning</t>
  </si>
  <si>
    <t xml:space="preserve">Fareskilte og faresedler (køretøj, veksellad, container). Ansvar, eget og andres </t>
  </si>
  <si>
    <t xml:space="preserve"> Opsamling og repetition. </t>
  </si>
  <si>
    <t>Dag 2</t>
  </si>
  <si>
    <t>Transport under frimængde</t>
  </si>
  <si>
    <t xml:space="preserve">Transport som: Begrænsede og undtagne mængder </t>
  </si>
  <si>
    <t>Generelle og særlige uddannelseskrav</t>
  </si>
  <si>
    <t>Hvad føreren bør og ikke bør gøre under transport af farligt gods</t>
  </si>
  <si>
    <t>Bevidsthed om sikring</t>
  </si>
  <si>
    <t>Lastsikring (surring/stuvning)</t>
  </si>
  <si>
    <t>Hensigtsmæssige forebyg. og sikkerhedsmæssige foranstaltninger, for forskellige faretyper.</t>
  </si>
  <si>
    <t>Indsats efter ulykke (1.-hjælp, beskyttelsesudstyr, skr. anvisninger mv.)</t>
  </si>
  <si>
    <t>Trafiksikkerhed, - tunnelsikkerhed, bevidst om sikkerhed - Oplæg til praktisk øvelse</t>
  </si>
  <si>
    <r>
      <t>Praktisk øvelse</t>
    </r>
    <r>
      <rPr>
        <sz val="11"/>
        <rFont val="Tahoma"/>
        <family val="2"/>
      </rPr>
      <t xml:space="preserve"> grundlæggende viden om brug af:</t>
    </r>
  </si>
  <si>
    <t>Køretøjets udstyr/brandslukningsudstyr, personligt værneudstyr,</t>
  </si>
  <si>
    <t>Praktisk øvelse, fortsat</t>
  </si>
  <si>
    <t>Uheldsøvelse (gen. forholdsregler for chaufføren, evt. særlige forholdsregler, brand, førstehjælp)</t>
  </si>
  <si>
    <t>Afrunding og evaluering af praktisk øvelse</t>
  </si>
  <si>
    <t>Dag 3</t>
  </si>
  <si>
    <t>Regler for miljøbeskyttelse, farligt affald - (kommunekemi, deklaration, - eksport, ledsagedokument)</t>
  </si>
  <si>
    <t>Sikringsbestemmelser (kapitel 1.10)</t>
  </si>
  <si>
    <t>Tunnelrestriktioner og tvangsruter</t>
  </si>
  <si>
    <t>Regler for begrænsninger i transporteret mængde i visse klasser</t>
  </si>
  <si>
    <t>Formål med og betjening af teknisk udstyr på køretøjer. (eks. køleanlæg)</t>
  </si>
  <si>
    <t>Opsamling og eventuel repetition</t>
  </si>
  <si>
    <t xml:space="preserve">Klasse 1 </t>
  </si>
  <si>
    <t>Klassens særlige opbygning med underklasser og forenelighedsgrupper</t>
  </si>
  <si>
    <t>Særlige risici i forbindelse med eksplosive og pyrotekniske stoffer og genstande</t>
  </si>
  <si>
    <t>Særlige angivelser i transportdokumenter.</t>
  </si>
  <si>
    <t>Kolliafmærkning, faresedler og påskrifter</t>
  </si>
  <si>
    <t>Regler for sammenlæsning.</t>
  </si>
  <si>
    <t>Krav om køretøjsgodkendelser, ADR-godkendelsesattester</t>
  </si>
  <si>
    <t>Typer af køretøjer, EXII og EXIII.</t>
  </si>
  <si>
    <t>Begrænsninger i transporteret mængde.</t>
  </si>
  <si>
    <t>Regler for afmærkning af køretøjer. Faresedler og orange fareskilte</t>
  </si>
  <si>
    <t>Eksamen for</t>
  </si>
  <si>
    <t>Eksamen Grundkursus</t>
  </si>
  <si>
    <t>Evaluering af eksamen mv. og afslutning af kursus for disse elever.</t>
  </si>
  <si>
    <t>Dag 4</t>
  </si>
  <si>
    <t>Særlige regler, vedr. transport, af- og pålæsning, rygningsforbud, opsyn m.m.</t>
  </si>
  <si>
    <t>Opsamling og repetition vedrørende klasse 1</t>
  </si>
  <si>
    <t>Tank</t>
  </si>
  <si>
    <t>Introduktion til afsnit i håndbog, særligt vedrørende transport i tanke</t>
  </si>
  <si>
    <t>Særlige regler for transport i tanke og tankcontainere</t>
  </si>
  <si>
    <t>Særlige krav til køretøjer</t>
  </si>
  <si>
    <t>Specifikke yderligere bestemmelser, der finder anvendelse på brugen af disse køretøjer, herunder:</t>
  </si>
  <si>
    <t xml:space="preserve">godkendelsesattester, godkendelsesmærkning, </t>
  </si>
  <si>
    <t>Middag</t>
  </si>
  <si>
    <t>Afmærkning med faresedler og orangefarvede skilte mv.</t>
  </si>
  <si>
    <t>Generel teoretisk viden om de forskellige og forskelligartede lastnings- og aflæsningssystemer</t>
  </si>
  <si>
    <t>Hvorledes køretøjer reagerer under kørsel, herunder ladningens bevægelser</t>
  </si>
  <si>
    <t>Skvulpeplader, rumopdeling m.v. Oplæg til  praktisk øvelse (Tank-del)</t>
  </si>
  <si>
    <t>Praktisk øvelse (TANK)</t>
  </si>
  <si>
    <t>Særlige risici og indsatsmuligheder vedr. uheld, ifm. tankvognstransporter af farligt gods</t>
  </si>
  <si>
    <t>Dag 5</t>
  </si>
  <si>
    <t>Belæsningsforhold, herunder</t>
  </si>
  <si>
    <t>Fyldningsgrad, vægtfylde,</t>
  </si>
  <si>
    <t xml:space="preserve">lastfordeling </t>
  </si>
  <si>
    <t>Forholdsregler i forbindelse med statisk elektricitet</t>
  </si>
  <si>
    <t>Tunnelrestriktioner</t>
  </si>
  <si>
    <t>Opsamling generelt, og eventuel repetition</t>
  </si>
  <si>
    <t xml:space="preserve"> grund, klasse 1 og tank </t>
  </si>
  <si>
    <t xml:space="preserve"> grund, og tank </t>
  </si>
  <si>
    <t>Evaluering af eksamen mv. og afslutning af kurusus for disse elever.</t>
  </si>
  <si>
    <t>Opsamling og repition</t>
  </si>
  <si>
    <t>mødetidspunkt fredage</t>
  </si>
  <si>
    <t>mødetidspunkt lørdage og søndage</t>
  </si>
  <si>
    <t>Frokost</t>
  </si>
  <si>
    <t>Forberedelse til eksamen</t>
  </si>
  <si>
    <t>Dag 6</t>
  </si>
  <si>
    <t xml:space="preserve">Repetion </t>
  </si>
  <si>
    <t>Grund</t>
  </si>
  <si>
    <t>Grund+kl.1</t>
  </si>
  <si>
    <t xml:space="preserve">Ekstra opsamling og repetition </t>
  </si>
  <si>
    <t>Klargøring til eksamen</t>
  </si>
  <si>
    <t>Til Beredskabsstyrelsen, Center for Forebyggelse</t>
  </si>
  <si>
    <t>cfo@brs.dk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</si>
  <si>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</si>
  <si>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</si>
  <si>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</si>
  <si>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</si>
  <si>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</si>
  <si>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</si>
  <si>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</si>
  <si>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</si>
  <si>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</si>
  <si>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</si>
  <si>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</si>
  <si>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</si>
  <si>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</si>
  <si>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</si>
  <si>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</si>
  <si>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Eksamensvagt Grund </t>
  </si>
  <si>
    <t>Eksamensvagt Grund + kl 1</t>
  </si>
  <si>
    <t xml:space="preserve">Tidsrummet for undervisning: </t>
  </si>
  <si>
    <t>Kursusdatoer</t>
  </si>
  <si>
    <t>Tidsrum (start/slut)</t>
  </si>
  <si>
    <t xml:space="preserve">Tidsrummet for eksamen: </t>
  </si>
  <si>
    <t>Grund+kl.1+Tank</t>
  </si>
  <si>
    <t xml:space="preserve"> Grund + Tank</t>
  </si>
  <si>
    <t>Eksamensdato</t>
  </si>
  <si>
    <t>Tid - start:</t>
  </si>
  <si>
    <t>Tid - slut:</t>
  </si>
  <si>
    <t>evt. eksamensvagt:</t>
  </si>
  <si>
    <t>Postnummer</t>
  </si>
  <si>
    <t>Opsamling på- og evaluering af praktisk øvelse</t>
  </si>
  <si>
    <t xml:space="preserve">Opsamling og repetion </t>
  </si>
  <si>
    <t xml:space="preserve"> grund, og Kl.1</t>
  </si>
  <si>
    <t>Pauser (anbefalet 5 minutter)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</si>
</sst>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21" x14ac:knownFonts="1">
    <font>
      <sz val="11"/>
      <color theme="1"/>
      <name val="Calibri"/>
      <family val="2"/>
      <scheme val="minor"/>
    </font>
    <font>
      <sz val="10"/>
      <color indexed="22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sz val="10"/>
      <name val="Arial"/>
      <family val="2"/>
    </font>
    <font>
      <u/>
      <sz val="11"/>
      <name val="Tahoma"/>
      <family val="2"/>
    </font>
    <font>
      <sz val="11"/>
      <color indexed="1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Tahoma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b/>
      <sz val="9"/>
      <name val="Tahoma"/>
      <family val="2"/>
    </font>
    <font>
      <sz val="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7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</cellStyleXfs>
  <cellXfs count="446">
    <xf numFmtId="0" fontId="0" fillId="0" borderId="0" xfId="0"/>
    <xf numFmtId="0" fontId="1" fillId="0" borderId="0" xfId="0" applyFont="1"/>
    <xf numFmtId="164" fontId="3" fillId="3" borderId="3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0" fontId="3" fillId="3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center"/>
    </xf>
    <xf numFmtId="0" fontId="3" fillId="3" borderId="30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0" fontId="4" fillId="2" borderId="0" xfId="0" applyFont="1" applyFill="1"/>
    <xf numFmtId="0" fontId="4" fillId="2" borderId="27" xfId="0" applyFont="1" applyFill="1" applyBorder="1"/>
    <xf numFmtId="0" fontId="4" fillId="2" borderId="28" xfId="0" applyFont="1" applyFill="1" applyBorder="1"/>
    <xf numFmtId="0" fontId="4" fillId="2" borderId="33" xfId="0" applyFont="1" applyFill="1" applyBorder="1"/>
    <xf numFmtId="0" fontId="2" fillId="0" borderId="0" xfId="0" applyFont="1"/>
    <xf numFmtId="0" fontId="2" fillId="0" borderId="34" xfId="0" applyFont="1" applyBorder="1"/>
    <xf numFmtId="0" fontId="2" fillId="0" borderId="35" xfId="0" applyFont="1" applyBorder="1"/>
    <xf numFmtId="0" fontId="3" fillId="0" borderId="36" xfId="0" applyFont="1" applyBorder="1"/>
    <xf numFmtId="164" fontId="3" fillId="0" borderId="30" xfId="0" applyNumberFormat="1" applyFont="1" applyBorder="1" applyAlignment="1">
      <alignment horizontal="center"/>
    </xf>
    <xf numFmtId="0" fontId="2" fillId="4" borderId="5" xfId="0" applyFont="1" applyFill="1" applyBorder="1"/>
    <xf numFmtId="0" fontId="2" fillId="4" borderId="9" xfId="0" applyFont="1" applyFill="1" applyBorder="1"/>
    <xf numFmtId="20" fontId="2" fillId="0" borderId="1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7" xfId="0" applyFont="1" applyBorder="1"/>
    <xf numFmtId="20" fontId="2" fillId="0" borderId="44" xfId="0" applyNumberFormat="1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5" xfId="0" applyFont="1" applyBorder="1" applyAlignment="1">
      <alignment horizontal="center" vertical="center"/>
    </xf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9" xfId="1" applyNumberFormat="1" applyFont="1" applyBorder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49" fontId="2" fillId="0" borderId="16" xfId="1" applyNumberFormat="1" applyFont="1" applyBorder="1" applyAlignment="1">
      <alignment horizontal="left" vertical="top"/>
    </xf>
    <xf numFmtId="49" fontId="2" fillId="0" borderId="17" xfId="1" applyNumberFormat="1" applyFont="1" applyBorder="1" applyAlignment="1">
      <alignment horizontal="left" vertical="top"/>
    </xf>
    <xf numFmtId="0" fontId="2" fillId="0" borderId="42" xfId="1" applyFont="1" applyBorder="1"/>
    <xf numFmtId="0" fontId="2" fillId="0" borderId="19" xfId="1" applyFont="1" applyBorder="1" applyAlignment="1">
      <alignment horizontal="left" vertical="top"/>
    </xf>
    <xf numFmtId="0" fontId="2" fillId="0" borderId="31" xfId="1" applyFont="1" applyBorder="1" applyAlignment="1">
      <alignment horizontal="left" vertical="top"/>
    </xf>
    <xf numFmtId="0" fontId="2" fillId="0" borderId="0" xfId="1" applyFont="1"/>
    <xf numFmtId="0" fontId="2" fillId="0" borderId="0" xfId="1" applyFont="1" applyAlignment="1">
      <alignment horizontal="left" vertical="top"/>
    </xf>
    <xf numFmtId="0" fontId="2" fillId="0" borderId="24" xfId="1" applyFont="1" applyBorder="1" applyAlignment="1">
      <alignment horizontal="left" vertical="top"/>
    </xf>
    <xf numFmtId="0" fontId="2" fillId="0" borderId="39" xfId="1" applyFont="1" applyBorder="1" applyAlignment="1">
      <alignment horizontal="left" vertical="top"/>
    </xf>
    <xf numFmtId="0" fontId="2" fillId="0" borderId="16" xfId="1" applyFont="1" applyBorder="1" applyAlignment="1">
      <alignment horizontal="left" vertical="top"/>
    </xf>
    <xf numFmtId="0" fontId="2" fillId="0" borderId="17" xfId="1" applyFont="1" applyBorder="1" applyAlignment="1">
      <alignment horizontal="left" vertical="top"/>
    </xf>
    <xf numFmtId="0" fontId="2" fillId="0" borderId="42" xfId="1" applyFont="1" applyBorder="1" applyAlignment="1">
      <alignment horizontal="left" vertical="top"/>
    </xf>
    <xf numFmtId="0" fontId="2" fillId="0" borderId="44" xfId="1" applyFont="1" applyBorder="1" applyAlignment="1">
      <alignment horizontal="left" vertical="top"/>
    </xf>
    <xf numFmtId="0" fontId="3" fillId="7" borderId="0" xfId="1" applyFont="1" applyFill="1" applyAlignment="1">
      <alignment horizontal="left" vertical="top"/>
    </xf>
    <xf numFmtId="0" fontId="2" fillId="7" borderId="0" xfId="1" applyFont="1" applyFill="1" applyAlignment="1">
      <alignment horizontal="left" vertical="top"/>
    </xf>
    <xf numFmtId="0" fontId="2" fillId="7" borderId="24" xfId="1" applyFont="1" applyFill="1" applyBorder="1" applyAlignment="1">
      <alignment horizontal="left" vertical="top"/>
    </xf>
    <xf numFmtId="0" fontId="2" fillId="7" borderId="42" xfId="1" applyFont="1" applyFill="1" applyBorder="1" applyAlignment="1">
      <alignment horizontal="left" vertical="top"/>
    </xf>
    <xf numFmtId="0" fontId="2" fillId="7" borderId="19" xfId="1" applyFont="1" applyFill="1" applyBorder="1" applyAlignment="1">
      <alignment horizontal="left" vertical="top"/>
    </xf>
    <xf numFmtId="0" fontId="2" fillId="7" borderId="31" xfId="1" applyFont="1" applyFill="1" applyBorder="1" applyAlignment="1">
      <alignment horizontal="left" vertical="top"/>
    </xf>
    <xf numFmtId="0" fontId="2" fillId="7" borderId="16" xfId="1" applyFont="1" applyFill="1" applyBorder="1" applyAlignment="1">
      <alignment horizontal="left" vertical="top"/>
    </xf>
    <xf numFmtId="0" fontId="2" fillId="7" borderId="17" xfId="1" applyFont="1" applyFill="1" applyBorder="1" applyAlignment="1">
      <alignment horizontal="left" vertical="top"/>
    </xf>
    <xf numFmtId="0" fontId="3" fillId="7" borderId="39" xfId="1" applyFont="1" applyFill="1" applyBorder="1" applyAlignment="1">
      <alignment horizontal="left" vertical="top"/>
    </xf>
    <xf numFmtId="0" fontId="2" fillId="7" borderId="49" xfId="1" applyFont="1" applyFill="1" applyBorder="1"/>
    <xf numFmtId="0" fontId="2" fillId="7" borderId="33" xfId="1" applyFont="1" applyFill="1" applyBorder="1" applyAlignment="1">
      <alignment horizontal="left" vertical="top"/>
    </xf>
    <xf numFmtId="0" fontId="2" fillId="7" borderId="26" xfId="1" applyFont="1" applyFill="1" applyBorder="1" applyAlignment="1">
      <alignment horizontal="left" vertical="top"/>
    </xf>
    <xf numFmtId="0" fontId="2" fillId="0" borderId="50" xfId="0" applyFont="1" applyBorder="1"/>
    <xf numFmtId="0" fontId="2" fillId="0" borderId="51" xfId="0" applyFont="1" applyBorder="1"/>
    <xf numFmtId="0" fontId="3" fillId="0" borderId="52" xfId="0" applyFont="1" applyBorder="1"/>
    <xf numFmtId="0" fontId="2" fillId="4" borderId="53" xfId="0" applyFont="1" applyFill="1" applyBorder="1"/>
    <xf numFmtId="0" fontId="2" fillId="4" borderId="54" xfId="0" applyFont="1" applyFill="1" applyBorder="1"/>
    <xf numFmtId="0" fontId="2" fillId="0" borderId="56" xfId="1" applyFont="1" applyBorder="1" applyAlignment="1">
      <alignment horizontal="left" vertical="top"/>
    </xf>
    <xf numFmtId="0" fontId="2" fillId="0" borderId="58" xfId="1" applyFont="1" applyBorder="1" applyAlignment="1">
      <alignment horizontal="left" vertical="top"/>
    </xf>
    <xf numFmtId="20" fontId="2" fillId="0" borderId="61" xfId="0" applyNumberFormat="1" applyFont="1" applyBorder="1" applyAlignment="1">
      <alignment horizontal="center" vertical="center"/>
    </xf>
    <xf numFmtId="0" fontId="2" fillId="0" borderId="62" xfId="1" applyFont="1" applyBorder="1" applyAlignment="1">
      <alignment horizontal="left" vertical="top"/>
    </xf>
    <xf numFmtId="0" fontId="2" fillId="3" borderId="13" xfId="0" applyFont="1" applyFill="1" applyBorder="1" applyAlignment="1" applyProtection="1">
      <alignment horizontal="center"/>
      <protection locked="0"/>
    </xf>
    <xf numFmtId="20" fontId="2" fillId="0" borderId="63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4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3" xfId="0" applyFont="1" applyBorder="1"/>
    <xf numFmtId="0" fontId="2" fillId="0" borderId="36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9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3" fillId="0" borderId="8" xfId="1" applyFont="1" applyBorder="1" applyAlignment="1">
      <alignment horizontal="center" vertical="center" wrapText="1"/>
    </xf>
    <xf numFmtId="0" fontId="2" fillId="4" borderId="22" xfId="0" applyFont="1" applyFill="1" applyBorder="1"/>
    <xf numFmtId="0" fontId="3" fillId="0" borderId="46" xfId="1" applyFont="1" applyBorder="1" applyAlignment="1">
      <alignment horizontal="center" vertical="center" wrapText="1"/>
    </xf>
    <xf numFmtId="0" fontId="2" fillId="4" borderId="23" xfId="0" applyFont="1" applyFill="1" applyBorder="1"/>
    <xf numFmtId="0" fontId="2" fillId="4" borderId="0" xfId="0" applyFont="1" applyFill="1"/>
    <xf numFmtId="0" fontId="2" fillId="4" borderId="24" xfId="0" applyFont="1" applyFill="1" applyBorder="1"/>
    <xf numFmtId="20" fontId="6" fillId="0" borderId="48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/>
    </xf>
    <xf numFmtId="0" fontId="2" fillId="0" borderId="8" xfId="1" applyFont="1" applyBorder="1" applyAlignment="1">
      <alignment wrapText="1"/>
    </xf>
    <xf numFmtId="0" fontId="2" fillId="0" borderId="49" xfId="1" applyFont="1" applyBorder="1" applyAlignment="1">
      <alignment horizontal="left" vertical="top"/>
    </xf>
    <xf numFmtId="0" fontId="2" fillId="0" borderId="33" xfId="1" applyFont="1" applyBorder="1" applyAlignment="1">
      <alignment horizontal="left" vertical="top"/>
    </xf>
    <xf numFmtId="0" fontId="2" fillId="0" borderId="68" xfId="1" applyFont="1" applyBorder="1" applyAlignment="1">
      <alignment horizontal="left" vertical="top"/>
    </xf>
    <xf numFmtId="0" fontId="7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4" borderId="42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66" xfId="0" applyFont="1" applyFill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22" xfId="0" applyFont="1" applyBorder="1" applyAlignment="1">
      <alignment vertical="top"/>
    </xf>
    <xf numFmtId="0" fontId="2" fillId="0" borderId="25" xfId="0" applyFont="1" applyBorder="1" applyAlignment="1">
      <alignment horizontal="center" vertical="top"/>
    </xf>
    <xf numFmtId="0" fontId="2" fillId="5" borderId="37" xfId="1" applyFont="1" applyFill="1" applyBorder="1" applyAlignment="1">
      <alignment horizontal="left"/>
    </xf>
    <xf numFmtId="0" fontId="2" fillId="5" borderId="29" xfId="1" applyFont="1" applyFill="1" applyBorder="1" applyAlignment="1">
      <alignment horizontal="left"/>
    </xf>
    <xf numFmtId="20" fontId="2" fillId="0" borderId="13" xfId="0" applyNumberFormat="1" applyFont="1" applyBorder="1" applyAlignment="1">
      <alignment horizontal="center" vertical="center"/>
    </xf>
    <xf numFmtId="20" fontId="2" fillId="0" borderId="4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20" fontId="2" fillId="0" borderId="59" xfId="0" applyNumberFormat="1" applyFont="1" applyBorder="1" applyAlignment="1">
      <alignment horizontal="center" vertical="center"/>
    </xf>
    <xf numFmtId="20" fontId="2" fillId="0" borderId="46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20" fontId="2" fillId="0" borderId="48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20" fontId="2" fillId="0" borderId="47" xfId="0" applyNumberFormat="1" applyFont="1" applyBorder="1" applyAlignment="1">
      <alignment horizontal="center" vertical="center"/>
    </xf>
    <xf numFmtId="20" fontId="2" fillId="0" borderId="33" xfId="0" applyNumberFormat="1" applyFont="1" applyBorder="1" applyAlignment="1">
      <alignment horizontal="center" vertical="center"/>
    </xf>
    <xf numFmtId="20" fontId="2" fillId="0" borderId="38" xfId="0" applyNumberFormat="1" applyFont="1" applyBorder="1" applyAlignment="1">
      <alignment horizontal="center" vertical="center"/>
    </xf>
    <xf numFmtId="20" fontId="2" fillId="0" borderId="40" xfId="0" applyNumberFormat="1" applyFont="1" applyBorder="1" applyAlignment="1">
      <alignment horizontal="center" vertical="center"/>
    </xf>
    <xf numFmtId="0" fontId="2" fillId="5" borderId="6" xfId="1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13" borderId="42" xfId="1" applyFont="1" applyFill="1" applyBorder="1" applyAlignment="1">
      <alignment horizontal="left" vertical="top" wrapText="1"/>
    </xf>
    <xf numFmtId="0" fontId="2" fillId="13" borderId="19" xfId="1" applyFont="1" applyFill="1" applyBorder="1" applyAlignment="1">
      <alignment horizontal="left" vertical="top" wrapText="1"/>
    </xf>
    <xf numFmtId="0" fontId="2" fillId="13" borderId="31" xfId="1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13" borderId="44" xfId="1" applyFont="1" applyFill="1" applyBorder="1" applyAlignment="1">
      <alignment horizontal="left" vertical="top" wrapText="1"/>
    </xf>
    <xf numFmtId="0" fontId="2" fillId="13" borderId="0" xfId="1" applyFont="1" applyFill="1" applyAlignment="1">
      <alignment horizontal="left" vertical="top" wrapText="1"/>
    </xf>
    <xf numFmtId="0" fontId="2" fillId="13" borderId="24" xfId="1" applyFont="1" applyFill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13" borderId="0" xfId="0" applyFont="1" applyFill="1" applyAlignment="1">
      <alignment horizontal="left" vertical="top" wrapText="1"/>
    </xf>
    <xf numFmtId="20" fontId="2" fillId="0" borderId="32" xfId="0" applyNumberFormat="1" applyFont="1" applyBorder="1" applyAlignment="1">
      <alignment horizontal="center" vertical="center"/>
    </xf>
    <xf numFmtId="0" fontId="3" fillId="0" borderId="37" xfId="0" applyFont="1" applyBorder="1"/>
    <xf numFmtId="164" fontId="3" fillId="0" borderId="77" xfId="0" applyNumberFormat="1" applyFont="1" applyBorder="1" applyAlignment="1">
      <alignment horizontal="center"/>
    </xf>
    <xf numFmtId="0" fontId="2" fillId="4" borderId="29" xfId="0" applyFont="1" applyFill="1" applyBorder="1"/>
    <xf numFmtId="0" fontId="2" fillId="4" borderId="6" xfId="0" applyFont="1" applyFill="1" applyBorder="1"/>
    <xf numFmtId="20" fontId="2" fillId="12" borderId="59" xfId="0" applyNumberFormat="1" applyFont="1" applyFill="1" applyBorder="1" applyAlignment="1">
      <alignment horizontal="center" vertical="center"/>
    </xf>
    <xf numFmtId="20" fontId="2" fillId="0" borderId="37" xfId="0" applyNumberFormat="1" applyFont="1" applyBorder="1" applyAlignment="1">
      <alignment horizontal="center" vertical="center"/>
    </xf>
    <xf numFmtId="0" fontId="2" fillId="13" borderId="45" xfId="0" applyFont="1" applyFill="1" applyBorder="1" applyAlignment="1">
      <alignment horizontal="left" vertical="top" wrapText="1"/>
    </xf>
    <xf numFmtId="0" fontId="2" fillId="13" borderId="11" xfId="0" applyFont="1" applyFill="1" applyBorder="1" applyAlignment="1">
      <alignment horizontal="left" vertical="top" wrapText="1"/>
    </xf>
    <xf numFmtId="0" fontId="2" fillId="0" borderId="71" xfId="0" applyFont="1" applyBorder="1"/>
    <xf numFmtId="0" fontId="2" fillId="0" borderId="72" xfId="0" applyFont="1" applyBorder="1"/>
    <xf numFmtId="0" fontId="3" fillId="0" borderId="64" xfId="0" applyFont="1" applyBorder="1"/>
    <xf numFmtId="0" fontId="2" fillId="4" borderId="21" xfId="0" applyFont="1" applyFill="1" applyBorder="1"/>
    <xf numFmtId="0" fontId="2" fillId="4" borderId="3" xfId="0" applyFont="1" applyFill="1" applyBorder="1"/>
    <xf numFmtId="0" fontId="0" fillId="13" borderId="11" xfId="0" applyFill="1" applyBorder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0" fillId="13" borderId="12" xfId="0" applyFill="1" applyBorder="1" applyAlignment="1">
      <alignment horizontal="center" vertical="center"/>
    </xf>
    <xf numFmtId="0" fontId="2" fillId="0" borderId="31" xfId="0" applyFont="1" applyBorder="1" applyAlignment="1">
      <alignment horizontal="left" vertical="top"/>
    </xf>
    <xf numFmtId="20" fontId="2" fillId="0" borderId="43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4" xfId="1" applyFont="1" applyBorder="1"/>
    <xf numFmtId="20" fontId="2" fillId="0" borderId="78" xfId="0" applyNumberFormat="1" applyFont="1" applyBorder="1" applyAlignment="1" applyProtection="1">
      <alignment horizontal="center" vertical="center"/>
      <protection locked="0"/>
    </xf>
    <xf numFmtId="0" fontId="2" fillId="13" borderId="69" xfId="0" applyFont="1" applyFill="1" applyBorder="1"/>
    <xf numFmtId="0" fontId="2" fillId="13" borderId="44" xfId="0" applyFont="1" applyFill="1" applyBorder="1" applyAlignment="1">
      <alignment vertical="center"/>
    </xf>
    <xf numFmtId="0" fontId="2" fillId="13" borderId="0" xfId="0" applyFont="1" applyFill="1" applyAlignment="1">
      <alignment vertical="center"/>
    </xf>
    <xf numFmtId="0" fontId="2" fillId="13" borderId="78" xfId="0" applyFont="1" applyFill="1" applyBorder="1" applyAlignment="1">
      <alignment vertical="center"/>
    </xf>
    <xf numFmtId="20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2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10" fillId="0" borderId="33" xfId="0" applyFont="1" applyBorder="1" applyAlignment="1">
      <alignment horizontal="center"/>
    </xf>
    <xf numFmtId="0" fontId="10" fillId="13" borderId="11" xfId="0" applyFont="1" applyFill="1" applyBorder="1" applyAlignment="1">
      <alignment horizontal="left" vertical="center"/>
    </xf>
    <xf numFmtId="0" fontId="2" fillId="0" borderId="8" xfId="0" applyFont="1" applyBorder="1" applyAlignment="1" applyProtection="1">
      <alignment horizontal="center"/>
      <protection locked="0"/>
    </xf>
    <xf numFmtId="0" fontId="2" fillId="11" borderId="41" xfId="0" applyFont="1" applyFill="1" applyBorder="1" applyAlignment="1" applyProtection="1">
      <alignment horizontal="center"/>
      <protection locked="0"/>
    </xf>
    <xf numFmtId="0" fontId="2" fillId="14" borderId="13" xfId="0" applyFont="1" applyFill="1" applyBorder="1" applyAlignment="1" applyProtection="1">
      <alignment horizontal="center"/>
      <protection locked="0"/>
    </xf>
    <xf numFmtId="0" fontId="2" fillId="0" borderId="63" xfId="0" applyFont="1" applyBorder="1" applyAlignment="1" applyProtection="1">
      <alignment horizontal="center"/>
      <protection locked="0"/>
    </xf>
    <xf numFmtId="0" fontId="2" fillId="15" borderId="8" xfId="0" applyFont="1" applyFill="1" applyBorder="1" applyAlignment="1">
      <alignment horizontal="center"/>
    </xf>
    <xf numFmtId="20" fontId="2" fillId="0" borderId="81" xfId="0" applyNumberFormat="1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13" borderId="48" xfId="0" applyFont="1" applyFill="1" applyBorder="1"/>
    <xf numFmtId="0" fontId="2" fillId="13" borderId="33" xfId="0" applyFont="1" applyFill="1" applyBorder="1" applyAlignment="1">
      <alignment horizontal="left" vertical="top"/>
    </xf>
    <xf numFmtId="0" fontId="2" fillId="13" borderId="68" xfId="0" applyFont="1" applyFill="1" applyBorder="1" applyAlignment="1">
      <alignment horizontal="left" vertical="top"/>
    </xf>
    <xf numFmtId="0" fontId="2" fillId="0" borderId="19" xfId="1" applyFont="1" applyBorder="1" applyAlignment="1">
      <alignment horizontal="left" vertical="top" wrapText="1"/>
    </xf>
    <xf numFmtId="20" fontId="2" fillId="0" borderId="19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1" fillId="0" borderId="0" xfId="5" applyAlignment="1" applyProtection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7" fillId="0" borderId="0" xfId="0" applyFont="1"/>
    <xf numFmtId="0" fontId="15" fillId="0" borderId="0" xfId="1" applyFont="1"/>
    <xf numFmtId="0" fontId="18" fillId="0" borderId="0" xfId="1" applyFont="1"/>
    <xf numFmtId="0" fontId="5" fillId="0" borderId="0" xfId="1"/>
    <xf numFmtId="0" fontId="12" fillId="0" borderId="8" xfId="1" applyFont="1" applyBorder="1" applyAlignment="1">
      <alignment vertical="top" wrapText="1"/>
    </xf>
    <xf numFmtId="0" fontId="12" fillId="0" borderId="32" xfId="1" applyFont="1" applyBorder="1" applyAlignment="1">
      <alignment vertical="top" wrapText="1"/>
    </xf>
    <xf numFmtId="0" fontId="12" fillId="0" borderId="0" xfId="1" applyFont="1" applyAlignment="1">
      <alignment vertical="top" wrapText="1"/>
    </xf>
    <xf numFmtId="0" fontId="18" fillId="0" borderId="0" xfId="1" applyFont="1" applyAlignment="1">
      <alignment horizontal="left"/>
    </xf>
    <xf numFmtId="0" fontId="12" fillId="0" borderId="0" xfId="1" applyFont="1" applyAlignment="1">
      <alignment horizontal="left" vertical="top" wrapText="1"/>
    </xf>
    <xf numFmtId="0" fontId="5" fillId="0" borderId="0" xfId="0" applyFont="1"/>
    <xf numFmtId="49" fontId="18" fillId="0" borderId="0" xfId="0" applyNumberFormat="1" applyFont="1"/>
    <xf numFmtId="0" fontId="18" fillId="0" borderId="0" xfId="0" applyFont="1"/>
    <xf numFmtId="0" fontId="12" fillId="0" borderId="8" xfId="0" applyFont="1" applyBorder="1" applyAlignment="1">
      <alignment vertical="top" wrapText="1"/>
    </xf>
    <xf numFmtId="20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center" wrapText="1"/>
    </xf>
    <xf numFmtId="165" fontId="0" fillId="0" borderId="8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0" fontId="12" fillId="0" borderId="8" xfId="0" applyFont="1" applyBorder="1" applyAlignment="1">
      <alignment horizontal="left" vertical="top" wrapText="1"/>
    </xf>
    <xf numFmtId="0" fontId="5" fillId="0" borderId="8" xfId="0" applyFont="1" applyBorder="1"/>
    <xf numFmtId="0" fontId="0" fillId="0" borderId="8" xfId="0" applyBorder="1"/>
    <xf numFmtId="20" fontId="3" fillId="2" borderId="11" xfId="0" applyNumberFormat="1" applyFont="1" applyFill="1" applyBorder="1" applyAlignment="1">
      <alignment horizontal="left"/>
    </xf>
    <xf numFmtId="20" fontId="0" fillId="0" borderId="8" xfId="0" applyNumberFormat="1" applyBorder="1"/>
    <xf numFmtId="0" fontId="2" fillId="0" borderId="43" xfId="0" applyFont="1" applyBorder="1"/>
    <xf numFmtId="0" fontId="2" fillId="0" borderId="46" xfId="0" applyFont="1" applyBorder="1"/>
    <xf numFmtId="0" fontId="3" fillId="0" borderId="44" xfId="0" applyFont="1" applyBorder="1"/>
    <xf numFmtId="164" fontId="3" fillId="0" borderId="88" xfId="0" applyNumberFormat="1" applyFont="1" applyBorder="1" applyAlignment="1">
      <alignment horizontal="center"/>
    </xf>
    <xf numFmtId="20" fontId="2" fillId="0" borderId="1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2" fillId="0" borderId="39" xfId="0" applyFont="1" applyBorder="1" applyAlignment="1">
      <alignment horizontal="left" vertical="top"/>
    </xf>
    <xf numFmtId="0" fontId="12" fillId="0" borderId="5" xfId="0" applyFont="1" applyBorder="1"/>
    <xf numFmtId="0" fontId="12" fillId="0" borderId="42" xfId="0" applyFont="1" applyBorder="1" applyAlignment="1">
      <alignment horizontal="left" vertical="top"/>
    </xf>
    <xf numFmtId="0" fontId="12" fillId="0" borderId="44" xfId="0" applyFont="1" applyBorder="1" applyAlignment="1">
      <alignment horizontal="left" vertical="top"/>
    </xf>
    <xf numFmtId="0" fontId="12" fillId="0" borderId="42" xfId="1" applyFont="1" applyBorder="1" applyAlignment="1">
      <alignment horizontal="left" vertical="top"/>
    </xf>
    <xf numFmtId="20" fontId="0" fillId="0" borderId="0" xfId="0" applyNumberFormat="1"/>
    <xf numFmtId="0" fontId="3" fillId="0" borderId="0" xfId="1" applyFont="1" applyAlignment="1">
      <alignment horizontal="left" vertical="top"/>
    </xf>
    <xf numFmtId="0" fontId="3" fillId="10" borderId="29" xfId="1" applyFont="1" applyFill="1" applyBorder="1"/>
    <xf numFmtId="0" fontId="0" fillId="0" borderId="21" xfId="0" applyBorder="1"/>
    <xf numFmtId="0" fontId="2" fillId="0" borderId="23" xfId="0" applyFont="1" applyBorder="1" applyAlignment="1">
      <alignment vertical="center"/>
    </xf>
    <xf numFmtId="0" fontId="2" fillId="4" borderId="44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78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20" fontId="10" fillId="0" borderId="89" xfId="0" applyNumberFormat="1" applyFont="1" applyBorder="1" applyAlignment="1">
      <alignment horizontal="center" vertical="center"/>
    </xf>
    <xf numFmtId="0" fontId="2" fillId="3" borderId="63" xfId="0" applyFont="1" applyFill="1" applyBorder="1" applyAlignment="1" applyProtection="1">
      <alignment horizontal="center"/>
      <protection locked="0"/>
    </xf>
    <xf numFmtId="0" fontId="2" fillId="0" borderId="48" xfId="0" applyFont="1" applyBorder="1" applyAlignment="1" applyProtection="1">
      <alignment horizontal="center"/>
      <protection locked="0"/>
    </xf>
    <xf numFmtId="20" fontId="2" fillId="0" borderId="13" xfId="0" applyNumberFormat="1" applyFont="1" applyBorder="1" applyAlignment="1">
      <alignment horizontal="center" vertical="center"/>
    </xf>
    <xf numFmtId="20" fontId="2" fillId="0" borderId="4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10" borderId="46" xfId="0" applyFont="1" applyFill="1" applyBorder="1" applyAlignment="1">
      <alignment horizontal="center" vertical="center"/>
    </xf>
    <xf numFmtId="0" fontId="2" fillId="5" borderId="37" xfId="1" applyFont="1" applyFill="1" applyBorder="1" applyAlignment="1">
      <alignment horizontal="left"/>
    </xf>
    <xf numFmtId="0" fontId="2" fillId="5" borderId="29" xfId="1" applyFont="1" applyFill="1" applyBorder="1" applyAlignment="1">
      <alignment horizontal="left"/>
    </xf>
    <xf numFmtId="0" fontId="2" fillId="5" borderId="60" xfId="1" applyFont="1" applyFill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 wrapText="1"/>
    </xf>
    <xf numFmtId="0" fontId="2" fillId="7" borderId="70" xfId="1" applyFont="1" applyFill="1" applyBorder="1" applyAlignment="1">
      <alignment horizontal="left" vertical="top" wrapText="1"/>
    </xf>
    <xf numFmtId="0" fontId="2" fillId="7" borderId="67" xfId="1" applyFont="1" applyFill="1" applyBorder="1" applyAlignment="1">
      <alignment horizontal="left" vertical="top" wrapText="1"/>
    </xf>
    <xf numFmtId="0" fontId="2" fillId="7" borderId="80" xfId="1" applyFont="1" applyFill="1" applyBorder="1" applyAlignment="1">
      <alignment horizontal="left" vertical="top" wrapText="1"/>
    </xf>
    <xf numFmtId="0" fontId="2" fillId="0" borderId="49" xfId="1" applyFont="1" applyBorder="1" applyAlignment="1">
      <alignment horizontal="left" vertical="top" wrapText="1"/>
    </xf>
    <xf numFmtId="0" fontId="2" fillId="0" borderId="33" xfId="1" applyFont="1" applyBorder="1" applyAlignment="1">
      <alignment horizontal="left" vertical="top" wrapText="1"/>
    </xf>
    <xf numFmtId="0" fontId="2" fillId="0" borderId="26" xfId="1" applyFont="1" applyBorder="1" applyAlignment="1">
      <alignment horizontal="left" vertical="top" wrapText="1"/>
    </xf>
    <xf numFmtId="20" fontId="2" fillId="0" borderId="38" xfId="0" applyNumberFormat="1" applyFont="1" applyBorder="1" applyAlignment="1">
      <alignment horizontal="center" vertical="center"/>
    </xf>
    <xf numFmtId="20" fontId="2" fillId="0" borderId="40" xfId="0" applyNumberFormat="1" applyFont="1" applyBorder="1" applyAlignment="1">
      <alignment horizontal="center" vertical="center"/>
    </xf>
    <xf numFmtId="20" fontId="2" fillId="0" borderId="4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10" borderId="41" xfId="0" applyFont="1" applyFill="1" applyBorder="1" applyAlignment="1">
      <alignment horizontal="center" vertical="center"/>
    </xf>
    <xf numFmtId="0" fontId="2" fillId="5" borderId="32" xfId="1" applyFont="1" applyFill="1" applyBorder="1" applyAlignment="1">
      <alignment horizontal="left" wrapText="1"/>
    </xf>
    <xf numFmtId="0" fontId="2" fillId="5" borderId="11" xfId="1" applyFont="1" applyFill="1" applyBorder="1" applyAlignment="1">
      <alignment horizontal="left" wrapText="1"/>
    </xf>
    <xf numFmtId="0" fontId="2" fillId="5" borderId="12" xfId="1" applyFont="1" applyFill="1" applyBorder="1" applyAlignment="1">
      <alignment horizontal="left" wrapText="1"/>
    </xf>
    <xf numFmtId="20" fontId="2" fillId="0" borderId="79" xfId="0" applyNumberFormat="1" applyFont="1" applyBorder="1" applyAlignment="1">
      <alignment horizontal="center" vertical="center"/>
    </xf>
    <xf numFmtId="20" fontId="2" fillId="0" borderId="69" xfId="0" applyNumberFormat="1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10" borderId="69" xfId="0" applyFont="1" applyFill="1" applyBorder="1" applyAlignment="1">
      <alignment horizontal="center" vertical="center"/>
    </xf>
    <xf numFmtId="20" fontId="2" fillId="0" borderId="55" xfId="0" applyNumberFormat="1" applyFont="1" applyBorder="1" applyAlignment="1">
      <alignment horizontal="center" vertical="center"/>
    </xf>
    <xf numFmtId="20" fontId="2" fillId="0" borderId="5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0" borderId="39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" fillId="0" borderId="42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left" vertical="center" wrapText="1"/>
    </xf>
    <xf numFmtId="0" fontId="3" fillId="3" borderId="20" xfId="0" applyFont="1" applyFill="1" applyBorder="1" applyAlignment="1" applyProtection="1">
      <alignment horizontal="left"/>
      <protection locked="0"/>
    </xf>
    <xf numFmtId="0" fontId="3" fillId="3" borderId="21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2" fillId="2" borderId="27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2" fillId="2" borderId="7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left" wrapText="1"/>
    </xf>
    <xf numFmtId="0" fontId="2" fillId="2" borderId="31" xfId="0" applyFont="1" applyFill="1" applyBorder="1" applyAlignment="1">
      <alignment horizontal="left" wrapText="1"/>
    </xf>
    <xf numFmtId="0" fontId="3" fillId="2" borderId="2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20" fontId="2" fillId="2" borderId="10" xfId="0" applyNumberFormat="1" applyFont="1" applyFill="1" applyBorder="1" applyAlignment="1">
      <alignment horizontal="left"/>
    </xf>
    <xf numFmtId="0" fontId="2" fillId="0" borderId="39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left" vertical="top" wrapText="1"/>
    </xf>
    <xf numFmtId="0" fontId="2" fillId="0" borderId="42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31" xfId="1" applyFont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horizontal="left" wrapText="1"/>
    </xf>
    <xf numFmtId="0" fontId="2" fillId="5" borderId="6" xfId="1" applyFont="1" applyFill="1" applyBorder="1" applyAlignment="1">
      <alignment horizontal="left"/>
    </xf>
    <xf numFmtId="20" fontId="2" fillId="0" borderId="38" xfId="0" applyNumberFormat="1" applyFont="1" applyBorder="1" applyAlignment="1">
      <alignment horizontal="center" vertical="center" wrapText="1"/>
    </xf>
    <xf numFmtId="20" fontId="2" fillId="0" borderId="40" xfId="0" applyNumberFormat="1" applyFont="1" applyBorder="1" applyAlignment="1">
      <alignment horizontal="center" vertical="center" wrapText="1"/>
    </xf>
    <xf numFmtId="0" fontId="2" fillId="0" borderId="44" xfId="1" applyFont="1" applyBorder="1" applyAlignment="1">
      <alignment horizontal="left" vertical="top" wrapText="1"/>
    </xf>
    <xf numFmtId="0" fontId="2" fillId="0" borderId="24" xfId="1" applyFont="1" applyBorder="1" applyAlignment="1">
      <alignment horizontal="left" vertical="top" wrapText="1"/>
    </xf>
    <xf numFmtId="0" fontId="2" fillId="13" borderId="32" xfId="1" applyFont="1" applyFill="1" applyBorder="1" applyAlignment="1">
      <alignment horizontal="left" vertical="top" wrapText="1"/>
    </xf>
    <xf numFmtId="0" fontId="2" fillId="13" borderId="11" xfId="1" applyFont="1" applyFill="1" applyBorder="1" applyAlignment="1">
      <alignment horizontal="left" vertical="top" wrapText="1"/>
    </xf>
    <xf numFmtId="0" fontId="2" fillId="13" borderId="12" xfId="1" applyFont="1" applyFill="1" applyBorder="1" applyAlignment="1">
      <alignment horizontal="left" vertical="top" wrapText="1"/>
    </xf>
    <xf numFmtId="20" fontId="2" fillId="0" borderId="47" xfId="0" applyNumberFormat="1" applyFont="1" applyBorder="1" applyAlignment="1">
      <alignment horizontal="center" vertical="center"/>
    </xf>
    <xf numFmtId="20" fontId="2" fillId="0" borderId="48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5" borderId="32" xfId="1" applyFont="1" applyFill="1" applyBorder="1" applyAlignment="1">
      <alignment horizontal="left"/>
    </xf>
    <xf numFmtId="0" fontId="2" fillId="5" borderId="11" xfId="1" applyFont="1" applyFill="1" applyBorder="1" applyAlignment="1">
      <alignment horizontal="left"/>
    </xf>
    <xf numFmtId="0" fontId="2" fillId="5" borderId="12" xfId="1" applyFont="1" applyFill="1" applyBorder="1" applyAlignment="1">
      <alignment horizontal="left"/>
    </xf>
    <xf numFmtId="0" fontId="2" fillId="7" borderId="49" xfId="1" applyFont="1" applyFill="1" applyBorder="1" applyAlignment="1">
      <alignment horizontal="left" vertical="top" wrapText="1"/>
    </xf>
    <xf numFmtId="0" fontId="2" fillId="7" borderId="33" xfId="1" applyFont="1" applyFill="1" applyBorder="1" applyAlignment="1">
      <alignment horizontal="left" vertical="top" wrapText="1"/>
    </xf>
    <xf numFmtId="0" fontId="2" fillId="7" borderId="26" xfId="1" applyFont="1" applyFill="1" applyBorder="1" applyAlignment="1">
      <alignment horizontal="left" vertical="top" wrapText="1"/>
    </xf>
    <xf numFmtId="0" fontId="2" fillId="13" borderId="32" xfId="1" applyFont="1" applyFill="1" applyBorder="1" applyAlignment="1">
      <alignment horizontal="left" wrapText="1"/>
    </xf>
    <xf numFmtId="0" fontId="2" fillId="13" borderId="11" xfId="1" applyFont="1" applyFill="1" applyBorder="1" applyAlignment="1">
      <alignment horizontal="left" wrapText="1"/>
    </xf>
    <xf numFmtId="0" fontId="2" fillId="13" borderId="12" xfId="1" applyFont="1" applyFill="1" applyBorder="1" applyAlignment="1">
      <alignment horizontal="left" wrapText="1"/>
    </xf>
    <xf numFmtId="0" fontId="2" fillId="0" borderId="56" xfId="1" applyFont="1" applyBorder="1" applyAlignment="1">
      <alignment horizontal="left" vertical="top" wrapText="1"/>
    </xf>
    <xf numFmtId="0" fontId="10" fillId="13" borderId="5" xfId="0" applyFont="1" applyFill="1" applyBorder="1" applyAlignment="1">
      <alignment horizontal="left"/>
    </xf>
    <xf numFmtId="0" fontId="10" fillId="13" borderId="9" xfId="0" applyFont="1" applyFill="1" applyBorder="1" applyAlignment="1">
      <alignment horizontal="left"/>
    </xf>
    <xf numFmtId="0" fontId="3" fillId="9" borderId="36" xfId="1" applyFont="1" applyFill="1" applyBorder="1" applyAlignment="1">
      <alignment horizontal="center" vertical="center" wrapText="1"/>
    </xf>
    <xf numFmtId="0" fontId="3" fillId="9" borderId="9" xfId="1" applyFont="1" applyFill="1" applyBorder="1" applyAlignment="1">
      <alignment horizontal="center" vertical="center" wrapText="1"/>
    </xf>
    <xf numFmtId="0" fontId="3" fillId="9" borderId="49" xfId="1" applyFont="1" applyFill="1" applyBorder="1" applyAlignment="1">
      <alignment horizontal="center" vertical="center" wrapText="1"/>
    </xf>
    <xf numFmtId="0" fontId="3" fillId="9" borderId="26" xfId="1" applyFont="1" applyFill="1" applyBorder="1" applyAlignment="1">
      <alignment horizontal="center" vertical="center" wrapText="1"/>
    </xf>
    <xf numFmtId="0" fontId="2" fillId="0" borderId="64" xfId="1" applyFont="1" applyBorder="1" applyAlignment="1">
      <alignment horizontal="left" vertical="center" wrapText="1"/>
    </xf>
    <xf numFmtId="0" fontId="2" fillId="0" borderId="21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20" fontId="2" fillId="0" borderId="59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5" borderId="45" xfId="1" applyFont="1" applyFill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10" fillId="0" borderId="75" xfId="0" applyFont="1" applyBorder="1" applyAlignment="1">
      <alignment horizontal="left"/>
    </xf>
    <xf numFmtId="0" fontId="2" fillId="8" borderId="13" xfId="0" applyFon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/>
    </xf>
    <xf numFmtId="0" fontId="2" fillId="5" borderId="64" xfId="1" applyFont="1" applyFill="1" applyBorder="1" applyAlignment="1">
      <alignment horizontal="left"/>
    </xf>
    <xf numFmtId="0" fontId="2" fillId="5" borderId="21" xfId="1" applyFont="1" applyFill="1" applyBorder="1" applyAlignment="1">
      <alignment horizontal="left"/>
    </xf>
    <xf numFmtId="0" fontId="2" fillId="5" borderId="3" xfId="1" applyFont="1" applyFill="1" applyBorder="1" applyAlignment="1">
      <alignment horizontal="left"/>
    </xf>
    <xf numFmtId="20" fontId="10" fillId="0" borderId="34" xfId="0" applyNumberFormat="1" applyFont="1" applyBorder="1" applyAlignment="1">
      <alignment horizontal="center" vertical="center"/>
    </xf>
    <xf numFmtId="20" fontId="10" fillId="0" borderId="40" xfId="0" applyNumberFormat="1" applyFont="1" applyBorder="1" applyAlignment="1">
      <alignment horizontal="center" vertical="center"/>
    </xf>
    <xf numFmtId="20" fontId="10" fillId="0" borderId="35" xfId="0" applyNumberFormat="1" applyFont="1" applyBorder="1" applyAlignment="1">
      <alignment horizontal="center" vertical="center"/>
    </xf>
    <xf numFmtId="20" fontId="10" fillId="0" borderId="41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36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20" fontId="2" fillId="0" borderId="34" xfId="1" applyNumberFormat="1" applyFont="1" applyBorder="1" applyAlignment="1">
      <alignment horizontal="center" vertical="center"/>
    </xf>
    <xf numFmtId="20" fontId="2" fillId="0" borderId="40" xfId="1" applyNumberFormat="1" applyFont="1" applyBorder="1" applyAlignment="1">
      <alignment horizontal="center" vertical="center"/>
    </xf>
    <xf numFmtId="20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5" borderId="36" xfId="1" applyFont="1" applyFill="1" applyBorder="1" applyAlignment="1">
      <alignment horizontal="left"/>
    </xf>
    <xf numFmtId="0" fontId="2" fillId="5" borderId="5" xfId="1" applyFont="1" applyFill="1" applyBorder="1" applyAlignment="1">
      <alignment horizontal="left"/>
    </xf>
    <xf numFmtId="0" fontId="2" fillId="5" borderId="9" xfId="1" applyFont="1" applyFill="1" applyBorder="1" applyAlignment="1">
      <alignment horizontal="left"/>
    </xf>
    <xf numFmtId="20" fontId="2" fillId="0" borderId="34" xfId="0" applyNumberFormat="1" applyFont="1" applyBorder="1" applyAlignment="1">
      <alignment horizontal="center" vertical="center"/>
    </xf>
    <xf numFmtId="0" fontId="2" fillId="4" borderId="39" xfId="0" applyFont="1" applyFill="1" applyBorder="1" applyAlignment="1">
      <alignment horizontal="left" vertical="top"/>
    </xf>
    <xf numFmtId="0" fontId="2" fillId="4" borderId="16" xfId="0" applyFont="1" applyFill="1" applyBorder="1" applyAlignment="1">
      <alignment horizontal="left" vertical="top"/>
    </xf>
    <xf numFmtId="0" fontId="2" fillId="4" borderId="17" xfId="0" applyFont="1" applyFill="1" applyBorder="1" applyAlignment="1">
      <alignment horizontal="left" vertical="top"/>
    </xf>
    <xf numFmtId="0" fontId="2" fillId="4" borderId="49" xfId="0" applyFont="1" applyFill="1" applyBorder="1" applyAlignment="1">
      <alignment horizontal="left" vertical="top"/>
    </xf>
    <xf numFmtId="0" fontId="2" fillId="4" borderId="33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8" borderId="48" xfId="0" applyFont="1" applyFill="1" applyBorder="1" applyAlignment="1">
      <alignment horizontal="center" vertical="center"/>
    </xf>
    <xf numFmtId="20" fontId="2" fillId="0" borderId="38" xfId="0" applyNumberFormat="1" applyFont="1" applyBorder="1" applyAlignment="1" applyProtection="1">
      <alignment horizontal="center" vertical="center"/>
      <protection locked="0"/>
    </xf>
    <xf numFmtId="20" fontId="2" fillId="0" borderId="47" xfId="0" applyNumberFormat="1" applyFont="1" applyBorder="1" applyAlignment="1" applyProtection="1">
      <alignment horizontal="center" vertical="center"/>
      <protection locked="0"/>
    </xf>
    <xf numFmtId="20" fontId="2" fillId="0" borderId="82" xfId="0" applyNumberFormat="1" applyFont="1" applyBorder="1" applyAlignment="1" applyProtection="1">
      <alignment horizontal="center" vertical="center"/>
      <protection locked="0"/>
    </xf>
    <xf numFmtId="20" fontId="2" fillId="0" borderId="66" xfId="0" applyNumberFormat="1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12" fillId="0" borderId="49" xfId="1" applyFont="1" applyBorder="1" applyAlignment="1">
      <alignment horizontal="center" vertical="top"/>
    </xf>
    <xf numFmtId="0" fontId="12" fillId="0" borderId="33" xfId="1" applyFont="1" applyBorder="1" applyAlignment="1">
      <alignment horizontal="center" vertical="top"/>
    </xf>
    <xf numFmtId="0" fontId="19" fillId="0" borderId="21" xfId="1" applyFont="1" applyBorder="1" applyAlignment="1">
      <alignment horizontal="left" vertical="top"/>
    </xf>
    <xf numFmtId="0" fontId="20" fillId="0" borderId="21" xfId="1" applyFont="1" applyBorder="1" applyAlignment="1">
      <alignment horizontal="left" vertical="top"/>
    </xf>
    <xf numFmtId="0" fontId="20" fillId="0" borderId="3" xfId="1" applyFont="1" applyBorder="1" applyAlignment="1">
      <alignment horizontal="left" vertical="top"/>
    </xf>
    <xf numFmtId="0" fontId="2" fillId="10" borderId="35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left" wrapText="1"/>
    </xf>
    <xf numFmtId="0" fontId="2" fillId="6" borderId="11" xfId="0" applyFont="1" applyFill="1" applyBorder="1" applyAlignment="1">
      <alignment horizontal="left" wrapText="1"/>
    </xf>
    <xf numFmtId="0" fontId="2" fillId="6" borderId="12" xfId="0" applyFont="1" applyFill="1" applyBorder="1" applyAlignment="1">
      <alignment horizontal="left" wrapText="1"/>
    </xf>
    <xf numFmtId="0" fontId="2" fillId="10" borderId="48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left" wrapText="1"/>
    </xf>
    <xf numFmtId="0" fontId="2" fillId="6" borderId="29" xfId="0" applyFont="1" applyFill="1" applyBorder="1" applyAlignment="1">
      <alignment horizontal="left" wrapText="1"/>
    </xf>
    <xf numFmtId="0" fontId="2" fillId="6" borderId="60" xfId="0" applyFont="1" applyFill="1" applyBorder="1" applyAlignment="1">
      <alignment horizontal="left" wrapText="1"/>
    </xf>
    <xf numFmtId="0" fontId="2" fillId="4" borderId="65" xfId="0" applyFont="1" applyFill="1" applyBorder="1" applyAlignment="1">
      <alignment horizontal="left" vertical="top"/>
    </xf>
    <xf numFmtId="0" fontId="2" fillId="4" borderId="42" xfId="0" applyFont="1" applyFill="1" applyBorder="1" applyAlignment="1">
      <alignment horizontal="left" vertical="top"/>
    </xf>
    <xf numFmtId="0" fontId="2" fillId="4" borderId="19" xfId="0" applyFont="1" applyFill="1" applyBorder="1" applyAlignment="1">
      <alignment horizontal="left" vertical="top"/>
    </xf>
    <xf numFmtId="0" fontId="2" fillId="4" borderId="66" xfId="0" applyFont="1" applyFill="1" applyBorder="1" applyAlignment="1">
      <alignment horizontal="left" vertical="top"/>
    </xf>
    <xf numFmtId="0" fontId="2" fillId="0" borderId="73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12" fillId="0" borderId="8" xfId="1" applyFont="1" applyBorder="1" applyAlignment="1">
      <alignment horizontal="left" vertical="top" wrapText="1"/>
    </xf>
    <xf numFmtId="0" fontId="5" fillId="0" borderId="32" xfId="1" applyBorder="1" applyAlignment="1">
      <alignment horizontal="left"/>
    </xf>
    <xf numFmtId="0" fontId="5" fillId="0" borderId="11" xfId="1" applyBorder="1" applyAlignment="1">
      <alignment horizontal="left"/>
    </xf>
    <xf numFmtId="0" fontId="5" fillId="0" borderId="8" xfId="1" applyBorder="1" applyAlignment="1">
      <alignment horizontal="left"/>
    </xf>
    <xf numFmtId="1" fontId="5" fillId="0" borderId="8" xfId="1" applyNumberFormat="1" applyBorder="1" applyAlignment="1">
      <alignment horizontal="left"/>
    </xf>
    <xf numFmtId="0" fontId="5" fillId="0" borderId="16" xfId="1" applyBorder="1" applyAlignment="1">
      <alignment horizontal="center"/>
    </xf>
    <xf numFmtId="0" fontId="5" fillId="0" borderId="19" xfId="1" applyBorder="1" applyAlignment="1">
      <alignment horizontal="center"/>
    </xf>
    <xf numFmtId="165" fontId="0" fillId="0" borderId="32" xfId="0" applyNumberFormat="1" applyBorder="1" applyAlignment="1">
      <alignment horizontal="center"/>
    </xf>
    <xf numFmtId="165" fontId="0" fillId="0" borderId="45" xfId="0" applyNumberFormat="1" applyBorder="1" applyAlignment="1">
      <alignment horizontal="center"/>
    </xf>
    <xf numFmtId="0" fontId="12" fillId="0" borderId="20" xfId="1" applyFont="1" applyBorder="1" applyAlignment="1">
      <alignment horizontal="left" vertical="top" wrapText="1"/>
    </xf>
    <xf numFmtId="0" fontId="12" fillId="0" borderId="21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165" fontId="0" fillId="0" borderId="8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/>
    </xf>
    <xf numFmtId="165" fontId="0" fillId="0" borderId="83" xfId="0" applyNumberFormat="1" applyBorder="1" applyAlignment="1">
      <alignment horizontal="center"/>
    </xf>
    <xf numFmtId="165" fontId="0" fillId="0" borderId="84" xfId="0" applyNumberFormat="1" applyBorder="1" applyAlignment="1">
      <alignment horizontal="center"/>
    </xf>
    <xf numFmtId="165" fontId="0" fillId="0" borderId="85" xfId="0" applyNumberFormat="1" applyBorder="1" applyAlignment="1">
      <alignment horizontal="center"/>
    </xf>
    <xf numFmtId="165" fontId="0" fillId="0" borderId="86" xfId="0" applyNumberFormat="1" applyBorder="1" applyAlignment="1">
      <alignment horizontal="center"/>
    </xf>
    <xf numFmtId="165" fontId="0" fillId="0" borderId="87" xfId="0" applyNumberFormat="1" applyBorder="1" applyAlignment="1">
      <alignment horizontal="center"/>
    </xf>
    <xf numFmtId="0" fontId="3" fillId="3" borderId="25" xfId="0" applyFont="1" applyFill="1" applyBorder="1" applyAlignment="1" applyProtection="1">
      <alignment horizontal="left"/>
      <protection locked="0"/>
    </xf>
    <xf numFmtId="0" fontId="3" fillId="3" borderId="33" xfId="0" applyFont="1" applyFill="1" applyBorder="1" applyAlignment="1" applyProtection="1">
      <alignment horizontal="left"/>
      <protection locked="0"/>
    </xf>
  </cellXfs>
  <cellStyles count="6">
    <cellStyle name="Hyperlink 2" xfId="2" xr:uid="{00000000-0005-0000-0000-000000000000}"/>
    <cellStyle name="Hyperlink 2 2" xfId="4" xr:uid="{00000000-0005-0000-0000-000001000000}"/>
    <cellStyle name="Link" xfId="5" builtinId="8"/>
    <cellStyle name="Normal" xfId="0" builtinId="0"/>
    <cellStyle name="Normal 2" xfId="1" xr:uid="{00000000-0005-0000-0000-000004000000}"/>
    <cellStyle name="Normal 3" xfId="3" xr:uid="{00000000-0005-0000-0000-000005000000}"/>
  </cellStyles>
  <dxfs count="5"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0.39994506668294322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FFFF66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28575</xdr:rowOff>
    </xdr:from>
    <xdr:to>
      <xdr:col>12</xdr:col>
      <xdr:colOff>0</xdr:colOff>
      <xdr:row>6</xdr:row>
      <xdr:rowOff>15764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619125" y="211455"/>
          <a:ext cx="7046595" cy="90158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ctr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Heldækkende ADR-kursus til bevistyperne: Grund, Grund + kl 1, og Grund, kl- 1 og tank, og Grund + Tank.  FLEKSIBELT - "AFSTIGNINGSMODEL"</a:t>
          </a: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                              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</a:t>
          </a: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MED</a:t>
          </a: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EN </a:t>
          </a: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INSTRUKTØR OVER 2 WEEKENDER</a:t>
          </a:r>
          <a:endParaRPr lang="da-DK" sz="1400" b="0" i="0" u="none" strike="noStrike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6</xdr:row>
      <xdr:rowOff>22992</xdr:rowOff>
    </xdr:from>
    <xdr:to>
      <xdr:col>12</xdr:col>
      <xdr:colOff>0</xdr:colOff>
      <xdr:row>11</xdr:row>
      <xdr:rowOff>52551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9600" y="1120272"/>
          <a:ext cx="6934200" cy="94395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ADR 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Grund, Grund + klasse 1 og Grund + klasse 1 og tank og Grund + Tank.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fraviges.</a:t>
          </a:r>
        </a:p>
      </xdr:txBody>
    </xdr:sp>
    <xdr:clientData/>
  </xdr:twoCellAnchor>
  <xdr:twoCellAnchor>
    <xdr:from>
      <xdr:col>0</xdr:col>
      <xdr:colOff>601980</xdr:colOff>
      <xdr:row>11</xdr:row>
      <xdr:rowOff>52552</xdr:rowOff>
    </xdr:from>
    <xdr:to>
      <xdr:col>12</xdr:col>
      <xdr:colOff>0</xdr:colOff>
      <xdr:row>20</xdr:row>
      <xdr:rowOff>162909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601980" y="2064232"/>
          <a:ext cx="6941820" cy="175627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ctr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 evt. 3.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forskellige starttidspunkt fredage samt lør-/søndage.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Evt. flere instruktører angives i skemaet herunder.</a:t>
          </a:r>
        </a:p>
        <a:p>
          <a:pPr algn="ctr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 faneblad: Anmeldelse/Bestillingsark!                    </a:t>
          </a:r>
        </a:p>
        <a:p>
          <a:pPr algn="ctr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da-DK" sz="11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ANFØR EKSAMENSVAGT(ER) UD FOR AKTUELLE EKSAMENER!</a:t>
          </a: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ra\AppData\Local\Packages\Microsoft.MicrosoftEdge_8wekyb3d8bbwe\TempState\Downloads\08-02-grund-plus-kl-1-plus-tank_flex-afstigningsmodel_flere-instruktoerer-3-2-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ktionsoversigt"/>
      <sheetName val="Anmeldelse NY"/>
    </sheetNames>
    <sheetDataSet>
      <sheetData sheetId="0">
        <row r="27">
          <cell r="G27"/>
        </row>
        <row r="120">
          <cell r="I120">
            <v>0</v>
          </cell>
        </row>
        <row r="140">
          <cell r="I140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fo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>
    <pageSetUpPr fitToPage="1"/>
  </sheetPr>
  <dimension ref="A13:T192"/>
  <sheetViews>
    <sheetView tabSelected="1" topLeftCell="A10" zoomScale="90" zoomScaleNormal="90" workbookViewId="0">
      <selection activeCell="P28" sqref="P28"/>
    </sheetView>
  </sheetViews>
  <sheetFormatPr defaultRowHeight="15" x14ac:dyDescent="0.25"/>
  <cols>
    <col min="2" max="2" width="9.42578125" bestFit="1" customWidth="1"/>
    <col min="3" max="3" width="13.85546875" customWidth="1"/>
    <col min="7" max="7" width="12.140625" customWidth="1"/>
    <col min="9" max="9" width="13" customWidth="1"/>
  </cols>
  <sheetData>
    <row r="13" spans="7:8" x14ac:dyDescent="0.25">
      <c r="G13" s="1">
        <f>I23</f>
        <v>0.66666666666666663</v>
      </c>
      <c r="H13" s="141">
        <v>6.9444000000000005E-4</v>
      </c>
    </row>
    <row r="21" spans="2:12" ht="15.75" thickBot="1" x14ac:dyDescent="0.3">
      <c r="F21" s="1">
        <f>I22</f>
        <v>43903</v>
      </c>
      <c r="G21" s="1" t="e">
        <f>#REF!</f>
        <v>#REF!</v>
      </c>
      <c r="H21" s="1" t="e">
        <f>#REF!</f>
        <v>#REF!</v>
      </c>
      <c r="I21" s="1">
        <f>G141</f>
        <v>0</v>
      </c>
    </row>
    <row r="22" spans="2:12" ht="15.75" thickBot="1" x14ac:dyDescent="0.3">
      <c r="B22" s="284" t="s">
        <v>0</v>
      </c>
      <c r="C22" s="285"/>
      <c r="D22" s="285"/>
      <c r="E22" s="285"/>
      <c r="F22" s="285"/>
      <c r="G22" s="285"/>
      <c r="H22" s="286"/>
      <c r="I22" s="2">
        <v>43903</v>
      </c>
      <c r="J22" s="3" t="s">
        <v>1</v>
      </c>
      <c r="K22" s="4"/>
      <c r="L22" s="5"/>
    </row>
    <row r="23" spans="2:12" ht="15.75" thickBot="1" x14ac:dyDescent="0.3">
      <c r="B23" s="287" t="s">
        <v>103</v>
      </c>
      <c r="C23" s="288"/>
      <c r="D23" s="288"/>
      <c r="E23" s="288"/>
      <c r="F23" s="288"/>
      <c r="G23" s="288"/>
      <c r="H23" s="289"/>
      <c r="I23" s="6">
        <v>0.66666666666666663</v>
      </c>
      <c r="J23" s="7" t="s">
        <v>2</v>
      </c>
      <c r="K23" s="8"/>
      <c r="L23" s="9"/>
    </row>
    <row r="24" spans="2:12" ht="15.75" thickBot="1" x14ac:dyDescent="0.3">
      <c r="B24" s="287" t="s">
        <v>104</v>
      </c>
      <c r="C24" s="288"/>
      <c r="D24" s="288"/>
      <c r="E24" s="288"/>
      <c r="F24" s="288"/>
      <c r="G24" s="288"/>
      <c r="H24" s="289"/>
      <c r="I24" s="6">
        <v>0.33333333333333331</v>
      </c>
      <c r="J24" s="7" t="s">
        <v>2</v>
      </c>
      <c r="K24" s="8"/>
      <c r="L24" s="9"/>
    </row>
    <row r="25" spans="2:12" ht="15.75" thickBot="1" x14ac:dyDescent="0.3">
      <c r="B25" s="287" t="s">
        <v>3</v>
      </c>
      <c r="C25" s="288"/>
      <c r="D25" s="288"/>
      <c r="E25" s="288"/>
      <c r="F25" s="288"/>
      <c r="G25" s="288"/>
      <c r="H25" s="289"/>
      <c r="I25" s="10">
        <v>15</v>
      </c>
      <c r="J25" s="7" t="s">
        <v>2</v>
      </c>
      <c r="K25" s="8"/>
      <c r="L25" s="9"/>
    </row>
    <row r="26" spans="2:12" ht="15.75" thickBot="1" x14ac:dyDescent="0.3">
      <c r="B26" s="287" t="s">
        <v>4</v>
      </c>
      <c r="C26" s="288"/>
      <c r="D26" s="288"/>
      <c r="E26" s="288"/>
      <c r="F26" s="288"/>
      <c r="G26" s="288"/>
      <c r="H26" s="289"/>
      <c r="I26" s="10">
        <v>30</v>
      </c>
      <c r="J26" s="7" t="s">
        <v>2</v>
      </c>
      <c r="K26" s="8"/>
      <c r="L26" s="9"/>
    </row>
    <row r="27" spans="2:12" ht="15.75" thickBot="1" x14ac:dyDescent="0.3">
      <c r="B27" s="287" t="s">
        <v>146</v>
      </c>
      <c r="C27" s="288"/>
      <c r="D27" s="288"/>
      <c r="E27" s="288"/>
      <c r="F27" s="288"/>
      <c r="G27" s="288"/>
      <c r="H27" s="289"/>
      <c r="I27" s="11">
        <v>5</v>
      </c>
      <c r="J27" s="12" t="s">
        <v>2</v>
      </c>
      <c r="K27" s="13"/>
      <c r="L27" s="14"/>
    </row>
    <row r="28" spans="2:12" ht="15.75" thickBot="1" x14ac:dyDescent="0.3">
      <c r="B28" s="15" t="s">
        <v>5</v>
      </c>
      <c r="C28" s="16"/>
      <c r="D28" s="16"/>
      <c r="E28" s="16"/>
      <c r="F28" s="17"/>
      <c r="G28" s="444"/>
      <c r="H28" s="445"/>
      <c r="I28" s="297"/>
      <c r="J28" s="298"/>
      <c r="K28" s="315"/>
      <c r="L28" s="316"/>
    </row>
    <row r="29" spans="2:12" ht="15.75" thickBot="1" x14ac:dyDescent="0.3">
      <c r="B29" s="15" t="s">
        <v>6</v>
      </c>
      <c r="C29" s="16"/>
      <c r="D29" s="16"/>
      <c r="E29" s="16"/>
      <c r="F29" s="17"/>
      <c r="G29" s="296"/>
      <c r="H29" s="297"/>
      <c r="I29" s="297"/>
      <c r="J29" s="298"/>
      <c r="K29" s="317"/>
      <c r="L29" s="318"/>
    </row>
    <row r="30" spans="2:12" ht="15.75" thickBot="1" x14ac:dyDescent="0.3">
      <c r="B30" s="15" t="s">
        <v>7</v>
      </c>
      <c r="C30" s="16"/>
      <c r="D30" s="16"/>
      <c r="E30" s="16"/>
      <c r="F30" s="17"/>
      <c r="G30" s="296"/>
      <c r="H30" s="297"/>
      <c r="I30" s="297"/>
      <c r="J30" s="298"/>
      <c r="K30" s="317"/>
      <c r="L30" s="318"/>
    </row>
    <row r="31" spans="2:12" ht="15.75" thickBot="1" x14ac:dyDescent="0.3">
      <c r="B31" s="137" t="s">
        <v>8</v>
      </c>
      <c r="C31" s="18"/>
      <c r="D31" s="18"/>
      <c r="E31" s="18"/>
      <c r="F31" s="19"/>
      <c r="G31" s="296"/>
      <c r="H31" s="297"/>
      <c r="I31" s="297"/>
      <c r="J31" s="298"/>
      <c r="K31" s="317"/>
      <c r="L31" s="318"/>
    </row>
    <row r="32" spans="2:12" ht="15.75" thickBot="1" x14ac:dyDescent="0.3">
      <c r="B32" s="321" t="s">
        <v>142</v>
      </c>
      <c r="C32" s="288"/>
      <c r="D32" s="288"/>
      <c r="E32" s="288"/>
      <c r="F32" s="289"/>
      <c r="G32" s="296"/>
      <c r="H32" s="297"/>
      <c r="I32" s="297"/>
      <c r="J32" s="298"/>
      <c r="K32" s="317"/>
      <c r="L32" s="318"/>
    </row>
    <row r="33" spans="2:12" ht="15.75" thickBot="1" x14ac:dyDescent="0.3">
      <c r="B33" s="137" t="s">
        <v>9</v>
      </c>
      <c r="C33" s="226"/>
      <c r="D33" s="18"/>
      <c r="E33" s="18"/>
      <c r="F33" s="19"/>
      <c r="G33" s="296"/>
      <c r="H33" s="297"/>
      <c r="I33" s="297"/>
      <c r="J33" s="298"/>
      <c r="K33" s="317"/>
      <c r="L33" s="318"/>
    </row>
    <row r="34" spans="2:12" ht="15.75" thickBot="1" x14ac:dyDescent="0.3">
      <c r="B34" s="137" t="s">
        <v>10</v>
      </c>
      <c r="C34" s="18"/>
      <c r="D34" s="18"/>
      <c r="E34" s="18"/>
      <c r="F34" s="19"/>
      <c r="G34" s="296"/>
      <c r="H34" s="297"/>
      <c r="I34" s="297"/>
      <c r="J34" s="298"/>
      <c r="K34" s="317"/>
      <c r="L34" s="318"/>
    </row>
    <row r="35" spans="2:12" ht="15.75" thickBot="1" x14ac:dyDescent="0.3">
      <c r="B35" s="137" t="s">
        <v>11</v>
      </c>
      <c r="C35" s="18"/>
      <c r="D35" s="18"/>
      <c r="E35" s="18"/>
      <c r="F35" s="19"/>
      <c r="G35" s="296"/>
      <c r="H35" s="297"/>
      <c r="I35" s="297"/>
      <c r="J35" s="298"/>
      <c r="K35" s="317"/>
      <c r="L35" s="318"/>
    </row>
    <row r="36" spans="2:12" ht="15.75" thickBot="1" x14ac:dyDescent="0.3">
      <c r="B36" s="15" t="s">
        <v>12</v>
      </c>
      <c r="C36" s="16"/>
      <c r="D36" s="16"/>
      <c r="E36" s="16"/>
      <c r="F36" s="17"/>
      <c r="G36" s="296"/>
      <c r="H36" s="297"/>
      <c r="I36" s="297"/>
      <c r="J36" s="298"/>
      <c r="K36" s="319"/>
      <c r="L36" s="320"/>
    </row>
    <row r="37" spans="2:12" ht="15.75" thickBot="1" x14ac:dyDescent="0.3">
      <c r="B37" s="299" t="s">
        <v>13</v>
      </c>
      <c r="C37" s="300"/>
      <c r="D37" s="300"/>
      <c r="E37" s="300"/>
      <c r="F37" s="301"/>
      <c r="G37" s="296"/>
      <c r="H37" s="297"/>
      <c r="I37" s="297"/>
      <c r="J37" s="297"/>
      <c r="K37" s="297"/>
      <c r="L37" s="298"/>
    </row>
    <row r="38" spans="2:12" ht="15.75" thickBot="1" x14ac:dyDescent="0.3">
      <c r="B38" s="20" t="s">
        <v>14</v>
      </c>
      <c r="C38" s="21"/>
      <c r="D38" s="21"/>
      <c r="E38" s="21"/>
      <c r="F38" s="22"/>
      <c r="G38" s="21"/>
      <c r="H38" s="21"/>
      <c r="I38" s="22"/>
      <c r="J38" s="23">
        <v>0</v>
      </c>
      <c r="K38" s="302" t="str">
        <f>IF(J38&gt;0,"Udfyld celle D111, og n24 ","")</f>
        <v/>
      </c>
      <c r="L38" s="303"/>
    </row>
    <row r="39" spans="2:12" ht="15.75" thickBot="1" x14ac:dyDescent="0.3">
      <c r="B39" s="24"/>
      <c r="C39" s="18"/>
      <c r="D39" s="18"/>
      <c r="E39" s="18"/>
      <c r="F39" s="19"/>
      <c r="G39" s="19"/>
      <c r="H39" s="18"/>
      <c r="I39" s="18"/>
      <c r="J39" s="18"/>
      <c r="K39" s="304"/>
      <c r="L39" s="305"/>
    </row>
    <row r="40" spans="2:12" ht="15.75" thickBot="1" x14ac:dyDescent="0.3">
      <c r="B40" s="25" t="s">
        <v>15</v>
      </c>
      <c r="C40" s="18"/>
      <c r="D40" s="18"/>
      <c r="E40" s="18"/>
      <c r="F40" s="19"/>
      <c r="G40" s="18"/>
      <c r="H40" s="18"/>
      <c r="I40" s="19"/>
      <c r="J40" s="23">
        <v>0</v>
      </c>
      <c r="K40" s="302" t="str">
        <f>IF(J40&gt;0,"Udfyld celle D131, og D134 ","")</f>
        <v/>
      </c>
      <c r="L40" s="303"/>
    </row>
    <row r="41" spans="2:12" ht="15.75" thickBot="1" x14ac:dyDescent="0.3">
      <c r="B41" s="24"/>
      <c r="C41" s="18"/>
      <c r="D41" s="18"/>
      <c r="E41" s="18"/>
      <c r="F41" s="19"/>
      <c r="G41" s="19"/>
      <c r="H41" s="18"/>
      <c r="I41" s="18"/>
      <c r="J41" s="18"/>
      <c r="K41" s="306"/>
      <c r="L41" s="307"/>
    </row>
    <row r="42" spans="2:12" ht="15.75" thickBot="1" x14ac:dyDescent="0.3">
      <c r="B42" s="308" t="s">
        <v>16</v>
      </c>
      <c r="C42" s="309"/>
      <c r="D42" s="309"/>
      <c r="E42" s="309"/>
      <c r="F42" s="309"/>
      <c r="G42" s="309"/>
      <c r="H42" s="309"/>
      <c r="I42" s="310"/>
      <c r="J42" s="23">
        <v>0</v>
      </c>
      <c r="K42" s="311" t="str">
        <f>IF(J42&gt;0,"Udfyld celle D177, og D180 ","")</f>
        <v/>
      </c>
      <c r="L42" s="312"/>
    </row>
    <row r="43" spans="2:12" ht="15.75" thickBot="1" x14ac:dyDescent="0.3">
      <c r="B43" s="26"/>
      <c r="C43" s="27"/>
      <c r="D43" s="27"/>
      <c r="E43" s="27"/>
      <c r="F43" s="27"/>
      <c r="G43" s="27"/>
      <c r="H43" s="27"/>
      <c r="I43" s="27"/>
      <c r="J43" s="28"/>
      <c r="K43" s="313"/>
      <c r="L43" s="314"/>
    </row>
    <row r="44" spans="2:12" ht="15.75" thickBot="1" x14ac:dyDescent="0.3">
      <c r="B44" s="308" t="s">
        <v>17</v>
      </c>
      <c r="C44" s="309"/>
      <c r="D44" s="309"/>
      <c r="E44" s="309"/>
      <c r="F44" s="309"/>
      <c r="G44" s="309"/>
      <c r="H44" s="309"/>
      <c r="I44" s="310"/>
      <c r="J44" s="23">
        <v>0</v>
      </c>
      <c r="K44" s="311" t="str">
        <f>IF(J44&gt;0,"Udfyld celle D182, og D187 ","")</f>
        <v/>
      </c>
      <c r="L44" s="312"/>
    </row>
    <row r="45" spans="2:12" ht="15.75" thickBot="1" x14ac:dyDescent="0.3">
      <c r="B45" s="29"/>
      <c r="C45" s="30"/>
      <c r="D45" s="30"/>
      <c r="E45" s="30"/>
      <c r="F45" s="30"/>
      <c r="G45" s="30"/>
      <c r="H45" s="30"/>
      <c r="I45" s="30"/>
      <c r="J45" s="31"/>
      <c r="K45" s="328"/>
      <c r="L45" s="329"/>
    </row>
    <row r="46" spans="2:12" ht="15.75" thickBot="1" x14ac:dyDescent="0.3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2:12" ht="15.75" thickBot="1" x14ac:dyDescent="0.3">
      <c r="B47" s="33" t="s">
        <v>18</v>
      </c>
      <c r="C47" s="34" t="s">
        <v>19</v>
      </c>
      <c r="D47" s="34" t="s">
        <v>20</v>
      </c>
      <c r="E47" s="34" t="s">
        <v>21</v>
      </c>
      <c r="F47" s="35" t="s">
        <v>22</v>
      </c>
      <c r="G47" s="36">
        <f>I22</f>
        <v>43903</v>
      </c>
      <c r="H47" s="37"/>
      <c r="I47" s="37"/>
      <c r="J47" s="37"/>
      <c r="K47" s="37"/>
      <c r="L47" s="38"/>
    </row>
    <row r="48" spans="2:12" x14ac:dyDescent="0.25">
      <c r="B48" s="39">
        <f>I23</f>
        <v>0.66666666666666663</v>
      </c>
      <c r="C48" s="40">
        <f>B48+(D48*H13)</f>
        <v>0.67708326666666663</v>
      </c>
      <c r="D48" s="41">
        <f>I25</f>
        <v>15</v>
      </c>
      <c r="E48" s="42"/>
      <c r="F48" s="258" t="s">
        <v>23</v>
      </c>
      <c r="G48" s="259"/>
      <c r="H48" s="259"/>
      <c r="I48" s="259"/>
      <c r="J48" s="259"/>
      <c r="K48" s="259"/>
      <c r="L48" s="330"/>
    </row>
    <row r="49" spans="2:12" x14ac:dyDescent="0.25">
      <c r="B49" s="269">
        <f>C48</f>
        <v>0.67708326666666663</v>
      </c>
      <c r="C49" s="252">
        <f>B49+(45*H13)</f>
        <v>0.70833306666666662</v>
      </c>
      <c r="D49" s="272">
        <v>45</v>
      </c>
      <c r="E49" s="272">
        <v>1</v>
      </c>
      <c r="F49" s="322" t="s">
        <v>24</v>
      </c>
      <c r="G49" s="323"/>
      <c r="H49" s="323"/>
      <c r="I49" s="323"/>
      <c r="J49" s="323"/>
      <c r="K49" s="323"/>
      <c r="L49" s="324"/>
    </row>
    <row r="50" spans="2:12" x14ac:dyDescent="0.25">
      <c r="B50" s="270"/>
      <c r="C50" s="271"/>
      <c r="D50" s="273"/>
      <c r="E50" s="273"/>
      <c r="F50" s="325" t="s">
        <v>25</v>
      </c>
      <c r="G50" s="326"/>
      <c r="H50" s="326"/>
      <c r="I50" s="326"/>
      <c r="J50" s="326"/>
      <c r="K50" s="326"/>
      <c r="L50" s="327"/>
    </row>
    <row r="51" spans="2:12" x14ac:dyDescent="0.25">
      <c r="B51" s="166">
        <f>C49</f>
        <v>0.70833306666666662</v>
      </c>
      <c r="C51" s="43">
        <f>B51+(D51*H13)</f>
        <v>0.71180526666666666</v>
      </c>
      <c r="D51" s="44">
        <f>$I$27</f>
        <v>5</v>
      </c>
      <c r="E51" s="45"/>
      <c r="F51" s="275" t="s">
        <v>26</v>
      </c>
      <c r="G51" s="276"/>
      <c r="H51" s="276"/>
      <c r="I51" s="276"/>
      <c r="J51" s="276"/>
      <c r="K51" s="276"/>
      <c r="L51" s="277"/>
    </row>
    <row r="52" spans="2:12" x14ac:dyDescent="0.25">
      <c r="B52" s="269">
        <f>C51</f>
        <v>0.71180526666666666</v>
      </c>
      <c r="C52" s="252">
        <f>B52+(45*H13)</f>
        <v>0.74305506666666665</v>
      </c>
      <c r="D52" s="272">
        <v>45</v>
      </c>
      <c r="E52" s="272">
        <v>2</v>
      </c>
      <c r="F52" s="322" t="s">
        <v>27</v>
      </c>
      <c r="G52" s="323"/>
      <c r="H52" s="323"/>
      <c r="I52" s="323"/>
      <c r="J52" s="323"/>
      <c r="K52" s="323"/>
      <c r="L52" s="324"/>
    </row>
    <row r="53" spans="2:12" x14ac:dyDescent="0.25">
      <c r="B53" s="270"/>
      <c r="C53" s="271"/>
      <c r="D53" s="273"/>
      <c r="E53" s="273"/>
      <c r="F53" s="325" t="s">
        <v>28</v>
      </c>
      <c r="G53" s="326"/>
      <c r="H53" s="326"/>
      <c r="I53" s="326"/>
      <c r="J53" s="326"/>
      <c r="K53" s="326"/>
      <c r="L53" s="327"/>
    </row>
    <row r="54" spans="2:12" x14ac:dyDescent="0.25">
      <c r="B54" s="130">
        <f>C52</f>
        <v>0.74305506666666665</v>
      </c>
      <c r="C54" s="131">
        <f>B54+(D54*H13)</f>
        <v>0.74652726666666669</v>
      </c>
      <c r="D54" s="44">
        <f>$I$27</f>
        <v>5</v>
      </c>
      <c r="E54" s="46"/>
      <c r="F54" s="275" t="s">
        <v>26</v>
      </c>
      <c r="G54" s="276"/>
      <c r="H54" s="276"/>
      <c r="I54" s="276"/>
      <c r="J54" s="276"/>
      <c r="K54" s="276"/>
      <c r="L54" s="277"/>
    </row>
    <row r="55" spans="2:12" x14ac:dyDescent="0.25">
      <c r="B55" s="269">
        <f>C54</f>
        <v>0.74652726666666669</v>
      </c>
      <c r="C55" s="252">
        <f>B55+(45*H13)</f>
        <v>0.77777706666666668</v>
      </c>
      <c r="D55" s="272">
        <v>45</v>
      </c>
      <c r="E55" s="272">
        <v>3</v>
      </c>
      <c r="F55" s="322" t="s">
        <v>29</v>
      </c>
      <c r="G55" s="323"/>
      <c r="H55" s="323"/>
      <c r="I55" s="323"/>
      <c r="J55" s="323"/>
      <c r="K55" s="323"/>
      <c r="L55" s="324"/>
    </row>
    <row r="56" spans="2:12" x14ac:dyDescent="0.25">
      <c r="B56" s="270"/>
      <c r="C56" s="271"/>
      <c r="D56" s="273"/>
      <c r="E56" s="273"/>
      <c r="F56" s="325" t="s">
        <v>30</v>
      </c>
      <c r="G56" s="326"/>
      <c r="H56" s="326"/>
      <c r="I56" s="326"/>
      <c r="J56" s="326"/>
      <c r="K56" s="326"/>
      <c r="L56" s="327"/>
    </row>
    <row r="57" spans="2:12" x14ac:dyDescent="0.25">
      <c r="B57" s="166">
        <f>C55</f>
        <v>0.77777706666666668</v>
      </c>
      <c r="C57" s="127">
        <f>B57+(D57*H13)</f>
        <v>0.78124926666666672</v>
      </c>
      <c r="D57" s="44">
        <f>$I$27</f>
        <v>5</v>
      </c>
      <c r="E57" s="47"/>
      <c r="F57" s="275" t="s">
        <v>26</v>
      </c>
      <c r="G57" s="276"/>
      <c r="H57" s="276"/>
      <c r="I57" s="276"/>
      <c r="J57" s="276"/>
      <c r="K57" s="276"/>
      <c r="L57" s="277"/>
    </row>
    <row r="58" spans="2:12" x14ac:dyDescent="0.25">
      <c r="B58" s="269">
        <f>C57</f>
        <v>0.78124926666666672</v>
      </c>
      <c r="C58" s="252">
        <f>B58+(45*H13)</f>
        <v>0.81249906666666671</v>
      </c>
      <c r="D58" s="272">
        <v>45</v>
      </c>
      <c r="E58" s="272">
        <v>4</v>
      </c>
      <c r="F58" s="322" t="s">
        <v>31</v>
      </c>
      <c r="G58" s="323"/>
      <c r="H58" s="323"/>
      <c r="I58" s="323"/>
      <c r="J58" s="323"/>
      <c r="K58" s="323"/>
      <c r="L58" s="324"/>
    </row>
    <row r="59" spans="2:12" x14ac:dyDescent="0.25">
      <c r="B59" s="270"/>
      <c r="C59" s="271"/>
      <c r="D59" s="273"/>
      <c r="E59" s="273"/>
      <c r="F59" s="325" t="s">
        <v>32</v>
      </c>
      <c r="G59" s="326"/>
      <c r="H59" s="326"/>
      <c r="I59" s="326"/>
      <c r="J59" s="326"/>
      <c r="K59" s="326"/>
      <c r="L59" s="327"/>
    </row>
    <row r="60" spans="2:12" x14ac:dyDescent="0.25">
      <c r="B60" s="135">
        <f>C58</f>
        <v>0.81249906666666671</v>
      </c>
      <c r="C60" s="123">
        <f>B60+(D57*H13)</f>
        <v>0.81597126666666675</v>
      </c>
      <c r="D60" s="44">
        <f>$I$27</f>
        <v>5</v>
      </c>
      <c r="E60" s="125"/>
      <c r="F60" s="138" t="s">
        <v>26</v>
      </c>
      <c r="G60" s="139"/>
      <c r="H60" s="139"/>
      <c r="I60" s="139"/>
      <c r="J60" s="139"/>
      <c r="K60" s="139"/>
      <c r="L60" s="140"/>
    </row>
    <row r="61" spans="2:12" ht="14.45" customHeight="1" x14ac:dyDescent="0.25">
      <c r="B61" s="331">
        <f>C60</f>
        <v>0.81597126666666675</v>
      </c>
      <c r="C61" s="252">
        <f>B61+(45*H13)</f>
        <v>0.84722106666666674</v>
      </c>
      <c r="D61" s="272">
        <v>45</v>
      </c>
      <c r="E61" s="272">
        <v>5</v>
      </c>
      <c r="F61" s="290" t="s">
        <v>40</v>
      </c>
      <c r="G61" s="291"/>
      <c r="H61" s="291"/>
      <c r="I61" s="291"/>
      <c r="J61" s="291"/>
      <c r="K61" s="291"/>
      <c r="L61" s="292"/>
    </row>
    <row r="62" spans="2:12" x14ac:dyDescent="0.25">
      <c r="B62" s="332"/>
      <c r="C62" s="271"/>
      <c r="D62" s="273"/>
      <c r="E62" s="273"/>
      <c r="F62" s="293"/>
      <c r="G62" s="294"/>
      <c r="H62" s="294"/>
      <c r="I62" s="294"/>
      <c r="J62" s="294"/>
      <c r="K62" s="294"/>
      <c r="L62" s="295"/>
    </row>
    <row r="63" spans="2:12" x14ac:dyDescent="0.25">
      <c r="B63" s="232"/>
      <c r="C63" s="193"/>
      <c r="D63" s="233"/>
      <c r="E63" s="233"/>
      <c r="F63" s="192"/>
      <c r="G63" s="192"/>
      <c r="H63" s="192"/>
      <c r="I63" s="192"/>
      <c r="J63" s="192"/>
      <c r="K63" s="192"/>
      <c r="L63" s="192"/>
    </row>
    <row r="64" spans="2:12" ht="15.75" thickBot="1" x14ac:dyDescent="0.3">
      <c r="B64" s="228" t="s">
        <v>18</v>
      </c>
      <c r="C64" s="229" t="s">
        <v>19</v>
      </c>
      <c r="D64" s="229" t="s">
        <v>20</v>
      </c>
      <c r="E64" s="229" t="s">
        <v>21</v>
      </c>
      <c r="F64" s="230" t="s">
        <v>41</v>
      </c>
      <c r="G64" s="231">
        <f>IF(I22&lt;&gt;0,G47+1,0)</f>
        <v>43904</v>
      </c>
      <c r="H64" s="104"/>
      <c r="I64" s="104"/>
      <c r="J64" s="104"/>
      <c r="K64" s="104"/>
      <c r="L64" s="105"/>
    </row>
    <row r="65" spans="2:12" x14ac:dyDescent="0.25">
      <c r="B65" s="252">
        <f>I24</f>
        <v>0.33333333333333331</v>
      </c>
      <c r="C65" s="252">
        <f>B65+(D65*H13)</f>
        <v>0.36458313333333331</v>
      </c>
      <c r="D65" s="272">
        <v>45</v>
      </c>
      <c r="E65" s="272">
        <v>6</v>
      </c>
      <c r="F65" s="333" t="s">
        <v>34</v>
      </c>
      <c r="G65" s="262"/>
      <c r="H65" s="262"/>
      <c r="I65" s="262"/>
      <c r="J65" s="262"/>
      <c r="K65" s="262"/>
      <c r="L65" s="334"/>
    </row>
    <row r="66" spans="2:12" x14ac:dyDescent="0.25">
      <c r="B66" s="271"/>
      <c r="C66" s="271"/>
      <c r="D66" s="273"/>
      <c r="E66" s="273"/>
      <c r="F66" s="325" t="s">
        <v>35</v>
      </c>
      <c r="G66" s="326"/>
      <c r="H66" s="326"/>
      <c r="I66" s="326"/>
      <c r="J66" s="326"/>
      <c r="K66" s="326"/>
      <c r="L66" s="327"/>
    </row>
    <row r="67" spans="2:12" x14ac:dyDescent="0.25">
      <c r="B67" s="130">
        <f>C65</f>
        <v>0.36458313333333331</v>
      </c>
      <c r="C67" s="131">
        <f>B67+(D67*H13)</f>
        <v>0.36805533333333329</v>
      </c>
      <c r="D67" s="44">
        <f>$I$27</f>
        <v>5</v>
      </c>
      <c r="E67" s="145"/>
      <c r="F67" s="335" t="s">
        <v>26</v>
      </c>
      <c r="G67" s="336"/>
      <c r="H67" s="336"/>
      <c r="I67" s="336"/>
      <c r="J67" s="336"/>
      <c r="K67" s="336"/>
      <c r="L67" s="337"/>
    </row>
    <row r="68" spans="2:12" x14ac:dyDescent="0.25">
      <c r="B68" s="269">
        <f>C67</f>
        <v>0.36805533333333329</v>
      </c>
      <c r="C68" s="252">
        <f>B68+(D68*H13)</f>
        <v>0.39930513333333328</v>
      </c>
      <c r="D68" s="272">
        <v>45</v>
      </c>
      <c r="E68" s="272">
        <v>7</v>
      </c>
      <c r="F68" s="322" t="s">
        <v>36</v>
      </c>
      <c r="G68" s="323"/>
      <c r="H68" s="323"/>
      <c r="I68" s="323"/>
      <c r="J68" s="323"/>
      <c r="K68" s="323"/>
      <c r="L68" s="324"/>
    </row>
    <row r="69" spans="2:12" x14ac:dyDescent="0.25">
      <c r="B69" s="270"/>
      <c r="C69" s="271"/>
      <c r="D69" s="273"/>
      <c r="E69" s="273"/>
      <c r="F69" s="325" t="s">
        <v>37</v>
      </c>
      <c r="G69" s="326"/>
      <c r="H69" s="326"/>
      <c r="I69" s="326"/>
      <c r="J69" s="326"/>
      <c r="K69" s="326"/>
      <c r="L69" s="327"/>
    </row>
    <row r="70" spans="2:12" x14ac:dyDescent="0.25">
      <c r="B70" s="166">
        <f>C68</f>
        <v>0.39930513333333328</v>
      </c>
      <c r="C70" s="127">
        <f>B70+(D70*H13)</f>
        <v>0.40277733333333327</v>
      </c>
      <c r="D70" s="44">
        <f>$I$27</f>
        <v>5</v>
      </c>
      <c r="E70" s="47"/>
      <c r="F70" s="275" t="s">
        <v>26</v>
      </c>
      <c r="G70" s="276"/>
      <c r="H70" s="276"/>
      <c r="I70" s="276"/>
      <c r="J70" s="276"/>
      <c r="K70" s="276"/>
      <c r="L70" s="277"/>
    </row>
    <row r="71" spans="2:12" x14ac:dyDescent="0.25">
      <c r="B71" s="269">
        <f>C70</f>
        <v>0.40277733333333327</v>
      </c>
      <c r="C71" s="252">
        <f>B71+(45*H13)</f>
        <v>0.43402713333333326</v>
      </c>
      <c r="D71" s="272">
        <v>45</v>
      </c>
      <c r="E71" s="272">
        <v>8</v>
      </c>
      <c r="F71" s="322" t="s">
        <v>38</v>
      </c>
      <c r="G71" s="323"/>
      <c r="H71" s="323"/>
      <c r="I71" s="323"/>
      <c r="J71" s="323"/>
      <c r="K71" s="323"/>
      <c r="L71" s="324"/>
    </row>
    <row r="72" spans="2:12" x14ac:dyDescent="0.25">
      <c r="B72" s="270"/>
      <c r="C72" s="271"/>
      <c r="D72" s="273"/>
      <c r="E72" s="273"/>
      <c r="F72" s="325" t="s">
        <v>39</v>
      </c>
      <c r="G72" s="326"/>
      <c r="H72" s="326"/>
      <c r="I72" s="326"/>
      <c r="J72" s="326"/>
      <c r="K72" s="326"/>
      <c r="L72" s="327"/>
    </row>
    <row r="73" spans="2:12" x14ac:dyDescent="0.25">
      <c r="B73" s="130">
        <f>C71</f>
        <v>0.43402713333333326</v>
      </c>
      <c r="C73" s="131">
        <f>B73+(D73*H13)</f>
        <v>0.43749933333333324</v>
      </c>
      <c r="D73" s="44">
        <f>$I$27</f>
        <v>5</v>
      </c>
      <c r="E73" s="46"/>
      <c r="F73" s="275" t="s">
        <v>26</v>
      </c>
      <c r="G73" s="276"/>
      <c r="H73" s="276"/>
      <c r="I73" s="276"/>
      <c r="J73" s="276"/>
      <c r="K73" s="276"/>
      <c r="L73" s="277"/>
    </row>
    <row r="74" spans="2:12" x14ac:dyDescent="0.25">
      <c r="B74" s="269">
        <f>C73</f>
        <v>0.43749933333333324</v>
      </c>
      <c r="C74" s="252">
        <f>B74+(45*H13)</f>
        <v>0.46874913333333323</v>
      </c>
      <c r="D74" s="272">
        <v>45</v>
      </c>
      <c r="E74" s="272">
        <v>9</v>
      </c>
      <c r="F74" s="50" t="s">
        <v>42</v>
      </c>
      <c r="G74" s="51"/>
      <c r="H74" s="52"/>
      <c r="I74" s="52"/>
      <c r="J74" s="52"/>
      <c r="K74" s="52"/>
      <c r="L74" s="53"/>
    </row>
    <row r="75" spans="2:12" x14ac:dyDescent="0.25">
      <c r="B75" s="270"/>
      <c r="C75" s="271"/>
      <c r="D75" s="273"/>
      <c r="E75" s="273"/>
      <c r="F75" s="54" t="s">
        <v>43</v>
      </c>
      <c r="G75" s="55"/>
      <c r="H75" s="55"/>
      <c r="I75" s="55"/>
      <c r="J75" s="55"/>
      <c r="K75" s="55"/>
      <c r="L75" s="56"/>
    </row>
    <row r="76" spans="2:12" x14ac:dyDescent="0.25">
      <c r="B76" s="130">
        <f>C74</f>
        <v>0.46874913333333323</v>
      </c>
      <c r="C76" s="131">
        <f>B76+(D76*H13)</f>
        <v>0.48958233333333323</v>
      </c>
      <c r="D76" s="44">
        <f>$I$26</f>
        <v>30</v>
      </c>
      <c r="E76" s="46"/>
      <c r="F76" s="275" t="s">
        <v>33</v>
      </c>
      <c r="G76" s="276"/>
      <c r="H76" s="276"/>
      <c r="I76" s="276"/>
      <c r="J76" s="276"/>
      <c r="K76" s="276"/>
      <c r="L76" s="277"/>
    </row>
    <row r="77" spans="2:12" x14ac:dyDescent="0.25">
      <c r="B77" s="269">
        <f>C76</f>
        <v>0.48958233333333323</v>
      </c>
      <c r="C77" s="252">
        <f>B77+(45*H13)</f>
        <v>0.52083213333333322</v>
      </c>
      <c r="D77" s="272">
        <v>45</v>
      </c>
      <c r="E77" s="272">
        <v>10</v>
      </c>
      <c r="F77" s="57" t="s">
        <v>44</v>
      </c>
      <c r="G77" s="58"/>
      <c r="H77" s="58"/>
      <c r="I77" s="58"/>
      <c r="J77" s="58"/>
      <c r="K77" s="58"/>
      <c r="L77" s="59"/>
    </row>
    <row r="78" spans="2:12" x14ac:dyDescent="0.25">
      <c r="B78" s="270"/>
      <c r="C78" s="271"/>
      <c r="D78" s="273"/>
      <c r="E78" s="273"/>
      <c r="F78" s="54"/>
      <c r="G78" s="55"/>
      <c r="H78" s="55"/>
      <c r="I78" s="55"/>
      <c r="J78" s="55"/>
      <c r="K78" s="55"/>
      <c r="L78" s="56"/>
    </row>
    <row r="79" spans="2:12" x14ac:dyDescent="0.25">
      <c r="B79" s="147">
        <f>C77</f>
        <v>0.52083213333333322</v>
      </c>
      <c r="C79" s="131">
        <f>B79+(D79*H13)</f>
        <v>0.52430433333333326</v>
      </c>
      <c r="D79" s="44">
        <f>$I$27</f>
        <v>5</v>
      </c>
      <c r="E79" s="49"/>
      <c r="F79" s="146" t="s">
        <v>26</v>
      </c>
      <c r="G79" s="146"/>
      <c r="H79" s="146"/>
      <c r="I79" s="146"/>
      <c r="J79" s="146"/>
      <c r="K79" s="146"/>
      <c r="L79" s="146"/>
    </row>
    <row r="80" spans="2:12" x14ac:dyDescent="0.25">
      <c r="B80" s="269">
        <f>C79</f>
        <v>0.52430433333333326</v>
      </c>
      <c r="C80" s="252">
        <f>B80+(45*H13)</f>
        <v>0.55555413333333326</v>
      </c>
      <c r="D80" s="272">
        <v>45</v>
      </c>
      <c r="E80" s="272">
        <v>11</v>
      </c>
      <c r="F80" s="60" t="s">
        <v>45</v>
      </c>
      <c r="G80" s="61"/>
      <c r="H80" s="61"/>
      <c r="I80" s="61"/>
      <c r="J80" s="61"/>
      <c r="K80" s="61"/>
      <c r="L80" s="62"/>
    </row>
    <row r="81" spans="2:12" ht="15.75" thickBot="1" x14ac:dyDescent="0.3">
      <c r="B81" s="270"/>
      <c r="C81" s="271"/>
      <c r="D81" s="273"/>
      <c r="E81" s="273"/>
      <c r="F81" s="63" t="s">
        <v>46</v>
      </c>
      <c r="G81" s="55"/>
      <c r="H81" s="55"/>
      <c r="I81" s="55"/>
      <c r="J81" s="55"/>
      <c r="K81" s="55"/>
      <c r="L81" s="56"/>
    </row>
    <row r="82" spans="2:12" x14ac:dyDescent="0.25">
      <c r="B82" s="166">
        <f>C80</f>
        <v>0.55555413333333326</v>
      </c>
      <c r="C82" s="43">
        <f>B82+(D82*H13)</f>
        <v>0.55902633333333329</v>
      </c>
      <c r="D82" s="44">
        <f>$I$27</f>
        <v>5</v>
      </c>
      <c r="E82" s="45"/>
      <c r="F82" s="258" t="s">
        <v>26</v>
      </c>
      <c r="G82" s="259"/>
      <c r="H82" s="259"/>
      <c r="I82" s="259"/>
      <c r="J82" s="259"/>
      <c r="K82" s="259"/>
      <c r="L82" s="330"/>
    </row>
    <row r="83" spans="2:12" x14ac:dyDescent="0.25">
      <c r="B83" s="269">
        <f>C82</f>
        <v>0.55902633333333329</v>
      </c>
      <c r="C83" s="252">
        <f>B83+(45*$H$13)</f>
        <v>0.59027613333333329</v>
      </c>
      <c r="D83" s="272">
        <v>45</v>
      </c>
      <c r="E83" s="272">
        <v>12</v>
      </c>
      <c r="F83" s="64" t="s">
        <v>47</v>
      </c>
      <c r="G83" s="58"/>
      <c r="H83" s="58"/>
      <c r="I83" s="58"/>
      <c r="J83" s="58"/>
      <c r="K83" s="58"/>
      <c r="L83" s="59"/>
    </row>
    <row r="84" spans="2:12" ht="15.75" thickBot="1" x14ac:dyDescent="0.3">
      <c r="B84" s="270"/>
      <c r="C84" s="271"/>
      <c r="D84" s="273"/>
      <c r="E84" s="273"/>
      <c r="F84" s="266" t="s">
        <v>48</v>
      </c>
      <c r="G84" s="267"/>
      <c r="H84" s="267"/>
      <c r="I84" s="267"/>
      <c r="J84" s="267"/>
      <c r="K84" s="267"/>
      <c r="L84" s="268"/>
    </row>
    <row r="85" spans="2:12" x14ac:dyDescent="0.25">
      <c r="B85" s="130">
        <f>C83</f>
        <v>0.59027613333333329</v>
      </c>
      <c r="C85" s="131">
        <f>B85+(D85*H13)</f>
        <v>0.59374833333333332</v>
      </c>
      <c r="D85" s="44">
        <f>$I$27</f>
        <v>5</v>
      </c>
      <c r="E85" s="46"/>
      <c r="F85" s="258" t="s">
        <v>26</v>
      </c>
      <c r="G85" s="259"/>
      <c r="H85" s="259"/>
      <c r="I85" s="259"/>
      <c r="J85" s="259"/>
      <c r="K85" s="259"/>
      <c r="L85" s="330"/>
    </row>
    <row r="86" spans="2:12" x14ac:dyDescent="0.25">
      <c r="B86" s="269">
        <f>C85</f>
        <v>0.59374833333333332</v>
      </c>
      <c r="C86" s="252">
        <f>B86+(45*H13)</f>
        <v>0.62499813333333332</v>
      </c>
      <c r="D86" s="272">
        <v>45</v>
      </c>
      <c r="E86" s="272">
        <v>13</v>
      </c>
      <c r="F86" s="322" t="s">
        <v>40</v>
      </c>
      <c r="G86" s="323"/>
      <c r="H86" s="323"/>
      <c r="I86" s="323"/>
      <c r="J86" s="323"/>
      <c r="K86" s="323"/>
      <c r="L86" s="324"/>
    </row>
    <row r="87" spans="2:12" ht="15.75" thickBot="1" x14ac:dyDescent="0.3">
      <c r="B87" s="338"/>
      <c r="C87" s="339"/>
      <c r="D87" s="340"/>
      <c r="E87" s="340"/>
      <c r="F87" s="63"/>
      <c r="G87" s="55"/>
      <c r="H87" s="55"/>
      <c r="I87" s="55"/>
      <c r="J87" s="55"/>
      <c r="K87" s="55"/>
      <c r="L87" s="56"/>
    </row>
    <row r="88" spans="2:12" x14ac:dyDescent="0.25">
      <c r="B88" s="33" t="s">
        <v>18</v>
      </c>
      <c r="C88" s="34" t="s">
        <v>19</v>
      </c>
      <c r="D88" s="34" t="s">
        <v>20</v>
      </c>
      <c r="E88" s="34" t="s">
        <v>21</v>
      </c>
      <c r="F88" s="148" t="s">
        <v>56</v>
      </c>
      <c r="G88" s="149">
        <f>IF(I22&lt;&gt;0,G47+2,0)</f>
        <v>43905</v>
      </c>
      <c r="H88" s="150"/>
      <c r="I88" s="150"/>
      <c r="J88" s="150"/>
      <c r="K88" s="150"/>
      <c r="L88" s="151"/>
    </row>
    <row r="89" spans="2:12" x14ac:dyDescent="0.25">
      <c r="B89" s="269">
        <f>I24</f>
        <v>0.33333333333333331</v>
      </c>
      <c r="C89" s="252">
        <f>B89+(45*H13)</f>
        <v>0.36458313333333331</v>
      </c>
      <c r="D89" s="272">
        <v>45</v>
      </c>
      <c r="E89" s="272">
        <v>14</v>
      </c>
      <c r="F89" s="60" t="s">
        <v>49</v>
      </c>
      <c r="G89" s="61"/>
      <c r="H89" s="61"/>
      <c r="I89" s="61"/>
      <c r="J89" s="61"/>
      <c r="K89" s="61"/>
      <c r="L89" s="62"/>
    </row>
    <row r="90" spans="2:12" x14ac:dyDescent="0.25">
      <c r="B90" s="270"/>
      <c r="C90" s="271"/>
      <c r="D90" s="273"/>
      <c r="E90" s="273"/>
      <c r="F90" s="238" t="s">
        <v>50</v>
      </c>
      <c r="G90" s="55"/>
      <c r="H90" s="55"/>
      <c r="I90" s="55"/>
      <c r="J90" s="55"/>
      <c r="K90" s="55"/>
      <c r="L90" s="56"/>
    </row>
    <row r="91" spans="2:12" x14ac:dyDescent="0.25">
      <c r="B91" s="130">
        <f>C89</f>
        <v>0.36458313333333331</v>
      </c>
      <c r="C91" s="131">
        <f>B91+(D91*H13)</f>
        <v>0.36805533333333329</v>
      </c>
      <c r="D91" s="44">
        <f>$I$27</f>
        <v>5</v>
      </c>
      <c r="E91" s="46"/>
      <c r="F91" s="347" t="s">
        <v>26</v>
      </c>
      <c r="G91" s="348"/>
      <c r="H91" s="348"/>
      <c r="I91" s="348"/>
      <c r="J91" s="348"/>
      <c r="K91" s="348"/>
      <c r="L91" s="349"/>
    </row>
    <row r="92" spans="2:12" x14ac:dyDescent="0.25">
      <c r="B92" s="269">
        <f>C91</f>
        <v>0.36805533333333329</v>
      </c>
      <c r="C92" s="252">
        <f>B92+(45*H13)</f>
        <v>0.39930513333333328</v>
      </c>
      <c r="D92" s="272">
        <v>45</v>
      </c>
      <c r="E92" s="272">
        <v>15</v>
      </c>
      <c r="F92" s="65" t="s">
        <v>51</v>
      </c>
      <c r="G92" s="66"/>
      <c r="H92" s="66"/>
      <c r="I92" s="66"/>
      <c r="J92" s="66"/>
      <c r="K92" s="66"/>
      <c r="L92" s="67"/>
    </row>
    <row r="93" spans="2:12" x14ac:dyDescent="0.25">
      <c r="B93" s="270"/>
      <c r="C93" s="271"/>
      <c r="D93" s="273"/>
      <c r="E93" s="273"/>
      <c r="F93" s="68" t="s">
        <v>52</v>
      </c>
      <c r="G93" s="69"/>
      <c r="H93" s="69"/>
      <c r="I93" s="69"/>
      <c r="J93" s="69"/>
      <c r="K93" s="69"/>
      <c r="L93" s="70"/>
    </row>
    <row r="94" spans="2:12" x14ac:dyDescent="0.25">
      <c r="B94" s="166">
        <f>C92</f>
        <v>0.39930513333333328</v>
      </c>
      <c r="C94" s="127">
        <f>B94+(D94*H13)</f>
        <v>0.40277733333333327</v>
      </c>
      <c r="D94" s="44">
        <f>$I$27</f>
        <v>5</v>
      </c>
      <c r="E94" s="47"/>
      <c r="F94" s="341" t="s">
        <v>26</v>
      </c>
      <c r="G94" s="342"/>
      <c r="H94" s="342"/>
      <c r="I94" s="342"/>
      <c r="J94" s="342"/>
      <c r="K94" s="342"/>
      <c r="L94" s="343"/>
    </row>
    <row r="95" spans="2:12" x14ac:dyDescent="0.25">
      <c r="B95" s="269">
        <f>C94</f>
        <v>0.40277733333333327</v>
      </c>
      <c r="C95" s="252">
        <f>B95+(45*H13)</f>
        <v>0.43402713333333326</v>
      </c>
      <c r="D95" s="272">
        <v>45</v>
      </c>
      <c r="E95" s="272">
        <v>16</v>
      </c>
      <c r="F95" s="65" t="s">
        <v>53</v>
      </c>
      <c r="G95" s="71"/>
      <c r="H95" s="71"/>
      <c r="I95" s="71"/>
      <c r="J95" s="71"/>
      <c r="K95" s="71"/>
      <c r="L95" s="72"/>
    </row>
    <row r="96" spans="2:12" ht="15.75" thickBot="1" x14ac:dyDescent="0.3">
      <c r="B96" s="270"/>
      <c r="C96" s="271"/>
      <c r="D96" s="273"/>
      <c r="E96" s="273"/>
      <c r="F96" s="344" t="s">
        <v>54</v>
      </c>
      <c r="G96" s="345"/>
      <c r="H96" s="345"/>
      <c r="I96" s="345"/>
      <c r="J96" s="345"/>
      <c r="K96" s="345"/>
      <c r="L96" s="346"/>
    </row>
    <row r="97" spans="2:12" x14ac:dyDescent="0.25">
      <c r="B97" s="130">
        <f>C95</f>
        <v>0.43402713333333326</v>
      </c>
      <c r="C97" s="131">
        <f>B97+(D97*H13)</f>
        <v>0.43749933333333324</v>
      </c>
      <c r="D97" s="44">
        <f>$I$27</f>
        <v>5</v>
      </c>
      <c r="E97" s="46"/>
      <c r="F97" s="120" t="s">
        <v>26</v>
      </c>
      <c r="G97" s="121"/>
      <c r="H97" s="121"/>
      <c r="I97" s="121"/>
      <c r="J97" s="121"/>
      <c r="K97" s="121"/>
      <c r="L97" s="136"/>
    </row>
    <row r="98" spans="2:12" x14ac:dyDescent="0.25">
      <c r="B98" s="269">
        <f>C97</f>
        <v>0.43749933333333324</v>
      </c>
      <c r="C98" s="252">
        <f>B98+(45*H13)</f>
        <v>0.46874913333333323</v>
      </c>
      <c r="D98" s="272">
        <v>45</v>
      </c>
      <c r="E98" s="272">
        <v>17</v>
      </c>
      <c r="F98" s="73" t="s">
        <v>53</v>
      </c>
      <c r="G98" s="71"/>
      <c r="H98" s="71"/>
      <c r="I98" s="71"/>
      <c r="J98" s="71"/>
      <c r="K98" s="71"/>
      <c r="L98" s="72"/>
    </row>
    <row r="99" spans="2:12" ht="15.75" thickBot="1" x14ac:dyDescent="0.3">
      <c r="B99" s="270"/>
      <c r="C99" s="271"/>
      <c r="D99" s="273"/>
      <c r="E99" s="273"/>
      <c r="F99" s="74" t="s">
        <v>55</v>
      </c>
      <c r="G99" s="75"/>
      <c r="H99" s="75"/>
      <c r="I99" s="75"/>
      <c r="J99" s="75"/>
      <c r="K99" s="75"/>
      <c r="L99" s="76"/>
    </row>
    <row r="100" spans="2:12" x14ac:dyDescent="0.25">
      <c r="B100" s="166">
        <f>C98</f>
        <v>0.46874913333333323</v>
      </c>
      <c r="C100" s="127">
        <f>B100+(D100*H13)</f>
        <v>0.48958233333333323</v>
      </c>
      <c r="D100" s="86">
        <f>$I$26</f>
        <v>30</v>
      </c>
      <c r="E100" s="47"/>
      <c r="F100" s="120" t="s">
        <v>105</v>
      </c>
      <c r="G100" s="121"/>
      <c r="H100" s="121"/>
      <c r="I100" s="121"/>
      <c r="J100" s="121"/>
      <c r="K100" s="121"/>
      <c r="L100" s="136"/>
    </row>
    <row r="101" spans="2:12" x14ac:dyDescent="0.25">
      <c r="B101" s="269">
        <f>C100</f>
        <v>0.48958233333333323</v>
      </c>
      <c r="C101" s="252">
        <f>B101+(45*H13)</f>
        <v>0.52083213333333322</v>
      </c>
      <c r="D101" s="272">
        <v>45</v>
      </c>
      <c r="E101" s="272">
        <v>18</v>
      </c>
      <c r="F101" s="322" t="s">
        <v>57</v>
      </c>
      <c r="G101" s="323"/>
      <c r="H101" s="323"/>
      <c r="I101" s="323"/>
      <c r="J101" s="323"/>
      <c r="K101" s="323"/>
      <c r="L101" s="350"/>
    </row>
    <row r="102" spans="2:12" ht="15.75" thickBot="1" x14ac:dyDescent="0.3">
      <c r="B102" s="338"/>
      <c r="C102" s="339"/>
      <c r="D102" s="340"/>
      <c r="E102" s="340"/>
      <c r="F102" s="64" t="s">
        <v>58</v>
      </c>
      <c r="G102" s="58"/>
      <c r="H102" s="58"/>
      <c r="I102" s="58"/>
      <c r="J102" s="58"/>
      <c r="K102" s="58"/>
      <c r="L102" s="85"/>
    </row>
    <row r="103" spans="2:12" x14ac:dyDescent="0.25">
      <c r="B103" s="153">
        <f>C101</f>
        <v>0.52083213333333322</v>
      </c>
      <c r="C103" s="48">
        <f>B103+(D103*H13)</f>
        <v>0.52430433333333326</v>
      </c>
      <c r="D103" s="44">
        <f>$I$27</f>
        <v>5</v>
      </c>
      <c r="E103" s="49"/>
      <c r="F103" s="155" t="s">
        <v>26</v>
      </c>
      <c r="G103" s="155"/>
      <c r="H103" s="155"/>
      <c r="I103" s="155"/>
      <c r="J103" s="155"/>
      <c r="K103" s="155"/>
      <c r="L103" s="154"/>
    </row>
    <row r="104" spans="2:12" x14ac:dyDescent="0.25">
      <c r="B104" s="282">
        <f>C103</f>
        <v>0.52430433333333326</v>
      </c>
      <c r="C104" s="252">
        <f>B104+(45*H13)</f>
        <v>0.55555413333333326</v>
      </c>
      <c r="D104" s="272">
        <v>45</v>
      </c>
      <c r="E104" s="272">
        <v>19</v>
      </c>
      <c r="F104" s="60" t="s">
        <v>59</v>
      </c>
      <c r="G104" s="61"/>
      <c r="H104" s="61"/>
      <c r="I104" s="61"/>
      <c r="J104" s="61"/>
      <c r="K104" s="61"/>
      <c r="L104" s="82"/>
    </row>
    <row r="105" spans="2:12" ht="15.75" thickBot="1" x14ac:dyDescent="0.3">
      <c r="B105" s="283"/>
      <c r="C105" s="271"/>
      <c r="D105" s="273"/>
      <c r="E105" s="273"/>
      <c r="F105" s="63" t="s">
        <v>60</v>
      </c>
      <c r="G105" s="55"/>
      <c r="H105" s="55"/>
      <c r="I105" s="55"/>
      <c r="J105" s="55"/>
      <c r="K105" s="55"/>
      <c r="L105" s="83"/>
    </row>
    <row r="106" spans="2:12" x14ac:dyDescent="0.25">
      <c r="B106" s="152">
        <f>C104</f>
        <v>0.55555413333333326</v>
      </c>
      <c r="C106" s="127">
        <f>B106+(D106*H13)</f>
        <v>0.55902633333333329</v>
      </c>
      <c r="D106" s="44">
        <f>$I$27</f>
        <v>5</v>
      </c>
      <c r="E106" s="47"/>
      <c r="F106" s="258" t="s">
        <v>26</v>
      </c>
      <c r="G106" s="259"/>
      <c r="H106" s="259"/>
      <c r="I106" s="259"/>
      <c r="J106" s="259"/>
      <c r="K106" s="259"/>
      <c r="L106" s="260"/>
    </row>
    <row r="107" spans="2:12" x14ac:dyDescent="0.25">
      <c r="B107" s="282">
        <f>C106</f>
        <v>0.55902633333333329</v>
      </c>
      <c r="C107" s="252">
        <f>B107+(45*$H$13)</f>
        <v>0.59027613333333329</v>
      </c>
      <c r="D107" s="272">
        <v>45</v>
      </c>
      <c r="E107" s="362">
        <v>20</v>
      </c>
      <c r="F107" s="63" t="s">
        <v>61</v>
      </c>
      <c r="G107" s="55"/>
      <c r="H107" s="55"/>
      <c r="I107" s="55"/>
      <c r="J107" s="55"/>
      <c r="K107" s="55"/>
      <c r="L107" s="83"/>
    </row>
    <row r="108" spans="2:12" x14ac:dyDescent="0.25">
      <c r="B108" s="360"/>
      <c r="C108" s="253"/>
      <c r="D108" s="361"/>
      <c r="E108" s="363"/>
      <c r="F108" s="58" t="s">
        <v>102</v>
      </c>
    </row>
    <row r="109" spans="2:12" x14ac:dyDescent="0.25">
      <c r="B109" s="131">
        <f>C107</f>
        <v>0.59027613333333329</v>
      </c>
      <c r="C109" s="131">
        <f>B109+(D109*H13)</f>
        <v>0.59374833333333332</v>
      </c>
      <c r="D109" s="44">
        <f>$I$27</f>
        <v>5</v>
      </c>
      <c r="E109" s="47"/>
      <c r="F109" s="342" t="s">
        <v>26</v>
      </c>
      <c r="G109" s="342"/>
      <c r="H109" s="342"/>
      <c r="I109" s="342"/>
      <c r="J109" s="342"/>
      <c r="K109" s="342"/>
      <c r="L109" s="364"/>
    </row>
    <row r="110" spans="2:12" ht="15.75" thickBot="1" x14ac:dyDescent="0.3">
      <c r="B110" s="132">
        <f>C109</f>
        <v>0.59374833333333332</v>
      </c>
      <c r="C110" s="129">
        <f>B110+(D110*H13)</f>
        <v>0.62499813333333332</v>
      </c>
      <c r="D110" s="180">
        <v>45</v>
      </c>
      <c r="E110" s="49">
        <v>21</v>
      </c>
      <c r="F110" s="365" t="s">
        <v>108</v>
      </c>
      <c r="G110" s="365"/>
      <c r="H110" s="365"/>
      <c r="I110" s="365"/>
      <c r="J110" s="365"/>
      <c r="K110" s="365"/>
      <c r="L110" s="366"/>
    </row>
    <row r="111" spans="2:12" ht="15.75" thickBot="1" x14ac:dyDescent="0.3">
      <c r="B111" s="166">
        <f>C110</f>
        <v>0.62499813333333332</v>
      </c>
      <c r="C111" s="127">
        <f>B111+(D111*H13)</f>
        <v>0.62847033333333335</v>
      </c>
      <c r="D111" s="183">
        <v>5</v>
      </c>
      <c r="E111" s="47"/>
      <c r="F111" s="351" t="s">
        <v>106</v>
      </c>
      <c r="G111" s="351"/>
      <c r="H111" s="351"/>
      <c r="I111" s="351"/>
      <c r="J111" s="351"/>
      <c r="K111" s="351"/>
      <c r="L111" s="352"/>
    </row>
    <row r="112" spans="2:12" ht="28.5" x14ac:dyDescent="0.25">
      <c r="B112" s="269">
        <f>C111</f>
        <v>0.62847033333333335</v>
      </c>
      <c r="C112" s="252" t="str">
        <f>IF(J38&gt;0,B112+(D112*H13),"")</f>
        <v/>
      </c>
      <c r="D112" s="272">
        <v>60</v>
      </c>
      <c r="E112" s="178"/>
      <c r="F112" s="100" t="s">
        <v>73</v>
      </c>
      <c r="G112" s="353" t="s">
        <v>74</v>
      </c>
      <c r="H112" s="354"/>
      <c r="I112" s="101"/>
      <c r="J112" s="37"/>
      <c r="K112" s="37"/>
      <c r="L112" s="38"/>
    </row>
    <row r="113" spans="2:15" ht="29.25" thickBot="1" x14ac:dyDescent="0.3">
      <c r="B113" s="270"/>
      <c r="C113" s="271"/>
      <c r="D113" s="273"/>
      <c r="E113" s="179"/>
      <c r="F113" s="102" t="str">
        <f>IF(J38&gt;0,J38,"ikke aktuelt")</f>
        <v>ikke aktuelt</v>
      </c>
      <c r="G113" s="355"/>
      <c r="H113" s="356"/>
      <c r="I113" s="103"/>
      <c r="J113" s="104"/>
      <c r="K113" s="104"/>
      <c r="L113" s="105"/>
    </row>
    <row r="114" spans="2:15" ht="15.75" thickBot="1" x14ac:dyDescent="0.3">
      <c r="B114" s="132" t="str">
        <f>C112</f>
        <v/>
      </c>
      <c r="C114" s="106"/>
      <c r="D114" s="251">
        <f>$I$27</f>
        <v>5</v>
      </c>
      <c r="E114" s="107"/>
      <c r="F114" s="357" t="s">
        <v>75</v>
      </c>
      <c r="G114" s="358"/>
      <c r="H114" s="358"/>
      <c r="I114" s="358"/>
      <c r="J114" s="358"/>
      <c r="K114" s="358"/>
      <c r="L114" s="359"/>
    </row>
    <row r="115" spans="2:15" ht="15.75" thickBot="1" x14ac:dyDescent="0.3"/>
    <row r="116" spans="2:15" ht="15.75" thickBot="1" x14ac:dyDescent="0.3">
      <c r="B116" s="156" t="s">
        <v>18</v>
      </c>
      <c r="C116" s="157" t="s">
        <v>19</v>
      </c>
      <c r="D116" s="157" t="s">
        <v>20</v>
      </c>
      <c r="E116" s="34" t="s">
        <v>21</v>
      </c>
      <c r="F116" s="158" t="s">
        <v>76</v>
      </c>
      <c r="G116" s="36">
        <f>IF(I22&lt;&gt;0,G47+7,0)</f>
        <v>43910</v>
      </c>
      <c r="H116" s="159"/>
      <c r="I116" s="159"/>
      <c r="J116" s="159"/>
      <c r="K116" s="159"/>
      <c r="L116" s="160"/>
    </row>
    <row r="117" spans="2:15" x14ac:dyDescent="0.25">
      <c r="B117" s="372">
        <f>I23</f>
        <v>0.66666666666666663</v>
      </c>
      <c r="C117" s="374">
        <f>B117+(45*H13)</f>
        <v>0.69791646666666662</v>
      </c>
      <c r="D117" s="376">
        <v>45</v>
      </c>
      <c r="E117" s="378">
        <v>22</v>
      </c>
      <c r="F117" s="379" t="s">
        <v>111</v>
      </c>
      <c r="G117" s="380"/>
      <c r="H117" s="380"/>
      <c r="I117" s="380"/>
      <c r="J117" s="380"/>
      <c r="K117" s="380"/>
      <c r="L117" s="381"/>
    </row>
    <row r="118" spans="2:15" x14ac:dyDescent="0.25">
      <c r="B118" s="373"/>
      <c r="C118" s="375"/>
      <c r="D118" s="377"/>
      <c r="E118" s="377"/>
      <c r="F118" s="293"/>
      <c r="G118" s="294"/>
      <c r="H118" s="294"/>
      <c r="I118" s="294"/>
      <c r="J118" s="294"/>
      <c r="K118" s="294"/>
      <c r="L118" s="295"/>
    </row>
    <row r="119" spans="2:15" ht="15.75" thickBot="1" x14ac:dyDescent="0.3">
      <c r="B119" s="249">
        <f>C117</f>
        <v>0.69791646666666662</v>
      </c>
      <c r="C119" s="175">
        <f>B119+(D119*H13)</f>
        <v>0.70138866666666666</v>
      </c>
      <c r="D119" s="44">
        <f>$I$27</f>
        <v>5</v>
      </c>
      <c r="E119" s="176"/>
      <c r="F119" s="181" t="s">
        <v>26</v>
      </c>
      <c r="G119" s="161"/>
      <c r="H119" s="161"/>
      <c r="I119" s="161"/>
      <c r="J119" s="161"/>
      <c r="K119" s="161"/>
      <c r="L119" s="164"/>
    </row>
    <row r="120" spans="2:15" x14ac:dyDescent="0.25">
      <c r="B120" s="382">
        <f>C119</f>
        <v>0.70138866666666666</v>
      </c>
      <c r="C120" s="384">
        <f>B120+(45*H13)</f>
        <v>0.73263846666666665</v>
      </c>
      <c r="D120" s="385">
        <v>45</v>
      </c>
      <c r="E120" s="386">
        <v>23</v>
      </c>
      <c r="F120" s="88" t="s">
        <v>63</v>
      </c>
      <c r="G120" s="235" t="s">
        <v>64</v>
      </c>
      <c r="H120" s="89"/>
      <c r="I120" s="89"/>
      <c r="J120" s="89"/>
      <c r="K120" s="89"/>
      <c r="L120" s="96"/>
    </row>
    <row r="121" spans="2:15" ht="15.75" thickBot="1" x14ac:dyDescent="0.3">
      <c r="B121" s="383"/>
      <c r="C121" s="271"/>
      <c r="D121" s="273"/>
      <c r="E121" s="368"/>
      <c r="F121" s="236" t="s">
        <v>65</v>
      </c>
      <c r="G121" s="90"/>
      <c r="H121" s="90"/>
      <c r="I121" s="90"/>
      <c r="J121" s="90"/>
      <c r="K121" s="90"/>
      <c r="L121" s="165"/>
    </row>
    <row r="122" spans="2:15" x14ac:dyDescent="0.25">
      <c r="B122" s="130">
        <f>C120</f>
        <v>0.73263846666666665</v>
      </c>
      <c r="C122" s="131">
        <f>B122+(D122*H13)</f>
        <v>0.73611066666666669</v>
      </c>
      <c r="D122" s="44">
        <f>$I$27</f>
        <v>5</v>
      </c>
      <c r="E122" s="47"/>
      <c r="F122" s="258" t="s">
        <v>26</v>
      </c>
      <c r="G122" s="259"/>
      <c r="H122" s="259"/>
      <c r="I122" s="259"/>
      <c r="J122" s="259"/>
      <c r="K122" s="259"/>
      <c r="L122" s="330"/>
    </row>
    <row r="123" spans="2:15" x14ac:dyDescent="0.25">
      <c r="B123" s="269">
        <f>C122</f>
        <v>0.73611066666666669</v>
      </c>
      <c r="C123" s="252">
        <f>B123+(D123*H13)</f>
        <v>0.76736046666666669</v>
      </c>
      <c r="D123" s="272">
        <v>45</v>
      </c>
      <c r="E123" s="367">
        <v>24</v>
      </c>
      <c r="F123" s="234" t="s">
        <v>66</v>
      </c>
      <c r="G123" s="91"/>
      <c r="H123" s="91"/>
      <c r="I123" s="91" t="s">
        <v>67</v>
      </c>
      <c r="J123" s="91"/>
      <c r="K123" s="91"/>
      <c r="L123" s="167"/>
    </row>
    <row r="124" spans="2:15" ht="15.75" thickBot="1" x14ac:dyDescent="0.3">
      <c r="B124" s="270"/>
      <c r="C124" s="271"/>
      <c r="D124" s="273"/>
      <c r="E124" s="368"/>
      <c r="F124" s="237" t="s">
        <v>68</v>
      </c>
      <c r="G124" s="93"/>
      <c r="H124" s="93" t="s">
        <v>69</v>
      </c>
      <c r="I124" s="93"/>
      <c r="J124" s="93"/>
      <c r="K124" s="93"/>
      <c r="L124" s="168"/>
    </row>
    <row r="125" spans="2:15" ht="15.75" thickBot="1" x14ac:dyDescent="0.3">
      <c r="B125" s="134">
        <f>C123</f>
        <v>0.76736046666666669</v>
      </c>
      <c r="C125" s="122">
        <f>B125+(D125*H13)</f>
        <v>0.77083266666666672</v>
      </c>
      <c r="D125" s="86">
        <f>$I$27</f>
        <v>5</v>
      </c>
      <c r="E125" s="94"/>
      <c r="F125" s="369" t="s">
        <v>26</v>
      </c>
      <c r="G125" s="370"/>
      <c r="H125" s="370"/>
      <c r="I125" s="370"/>
      <c r="J125" s="370"/>
      <c r="K125" s="370"/>
      <c r="L125" s="371"/>
    </row>
    <row r="126" spans="2:15" x14ac:dyDescent="0.25">
      <c r="B126" s="390">
        <f>C125</f>
        <v>0.77083266666666672</v>
      </c>
      <c r="C126" s="384">
        <f>B126+(D126*H13)</f>
        <v>0.80208246666666672</v>
      </c>
      <c r="D126" s="385">
        <v>45</v>
      </c>
      <c r="E126" s="386">
        <v>25</v>
      </c>
      <c r="F126" s="95" t="s">
        <v>70</v>
      </c>
      <c r="G126" s="89"/>
      <c r="H126" s="89"/>
      <c r="I126" s="89" t="s">
        <v>71</v>
      </c>
      <c r="J126" s="89"/>
      <c r="K126" s="89"/>
      <c r="L126" s="96"/>
    </row>
    <row r="127" spans="2:15" ht="15.75" thickBot="1" x14ac:dyDescent="0.3">
      <c r="B127" s="338"/>
      <c r="C127" s="339"/>
      <c r="D127" s="340"/>
      <c r="E127" s="397"/>
      <c r="F127" s="97" t="s">
        <v>72</v>
      </c>
      <c r="G127" s="98"/>
      <c r="H127" s="98"/>
      <c r="I127" s="98"/>
      <c r="J127" s="98"/>
      <c r="K127" s="98"/>
      <c r="L127" s="99"/>
      <c r="O127">
        <f>J40</f>
        <v>0</v>
      </c>
    </row>
    <row r="128" spans="2:15" x14ac:dyDescent="0.25">
      <c r="B128" s="166">
        <f>C126</f>
        <v>0.80208246666666672</v>
      </c>
      <c r="C128" s="127">
        <f>B128+(D128*H13)</f>
        <v>0.80555466666666675</v>
      </c>
      <c r="D128" s="86">
        <f>$I$27</f>
        <v>5</v>
      </c>
      <c r="E128" s="124"/>
      <c r="F128" s="92"/>
      <c r="G128" s="93"/>
      <c r="H128" s="93"/>
      <c r="I128" s="93"/>
      <c r="J128" s="93"/>
      <c r="K128" s="93"/>
      <c r="L128" s="168"/>
    </row>
    <row r="129" spans="1:14" x14ac:dyDescent="0.25">
      <c r="B129" s="398">
        <f>C128</f>
        <v>0.80555466666666675</v>
      </c>
      <c r="C129" s="252">
        <f>B129+(D129*H13)</f>
        <v>0.83680446666666675</v>
      </c>
      <c r="D129" s="272">
        <v>45</v>
      </c>
      <c r="E129" s="367">
        <v>26</v>
      </c>
      <c r="F129" s="234" t="s">
        <v>77</v>
      </c>
      <c r="G129" s="93"/>
      <c r="H129" s="91"/>
      <c r="I129" s="91"/>
      <c r="J129" s="91"/>
      <c r="K129" s="91"/>
      <c r="L129" s="167"/>
    </row>
    <row r="130" spans="1:14" ht="15.75" thickBot="1" x14ac:dyDescent="0.3">
      <c r="B130" s="399"/>
      <c r="C130" s="339"/>
      <c r="D130" s="340"/>
      <c r="E130" s="397"/>
      <c r="F130" s="97" t="s">
        <v>78</v>
      </c>
      <c r="G130" s="98"/>
      <c r="H130" s="98"/>
      <c r="I130" s="98"/>
      <c r="J130" s="98"/>
      <c r="K130" s="98"/>
      <c r="L130" s="99"/>
    </row>
    <row r="131" spans="1:14" ht="15.75" thickBot="1" x14ac:dyDescent="0.3">
      <c r="B131" s="177">
        <f>C129</f>
        <v>0.83680446666666675</v>
      </c>
      <c r="C131" s="133">
        <f>B131+(D131*H13)</f>
        <v>0.84027666666666678</v>
      </c>
      <c r="D131" s="184">
        <v>5</v>
      </c>
      <c r="E131" s="49"/>
      <c r="F131" s="387" t="s">
        <v>106</v>
      </c>
      <c r="G131" s="388"/>
      <c r="H131" s="388"/>
      <c r="I131" s="388"/>
      <c r="J131" s="388"/>
      <c r="K131" s="388"/>
      <c r="L131" s="389"/>
    </row>
    <row r="132" spans="1:14" x14ac:dyDescent="0.25">
      <c r="B132" s="390">
        <f>C131</f>
        <v>0.84027666666666678</v>
      </c>
      <c r="C132" s="384" t="str">
        <f>IF(J40&gt;0,B132+(D132*H13),"")</f>
        <v/>
      </c>
      <c r="D132" s="272">
        <v>90</v>
      </c>
      <c r="E132" s="272"/>
      <c r="F132" s="162" t="s">
        <v>73</v>
      </c>
      <c r="G132" s="391" t="s">
        <v>145</v>
      </c>
      <c r="H132" s="392"/>
      <c r="I132" s="392"/>
      <c r="J132" s="392"/>
      <c r="K132" s="392"/>
      <c r="L132" s="393"/>
      <c r="N132" s="239"/>
    </row>
    <row r="133" spans="1:14" ht="15.75" thickBot="1" x14ac:dyDescent="0.3">
      <c r="B133" s="270"/>
      <c r="C133" s="271"/>
      <c r="D133" s="273"/>
      <c r="E133" s="273"/>
      <c r="F133" s="163" t="str">
        <f>IF(J40&gt;0,J40,"ikke aktuelt")</f>
        <v>ikke aktuelt</v>
      </c>
      <c r="G133" s="394"/>
      <c r="H133" s="395"/>
      <c r="I133" s="395"/>
      <c r="J133" s="395"/>
      <c r="K133" s="395"/>
      <c r="L133" s="396"/>
    </row>
    <row r="134" spans="1:14" ht="15.75" thickBot="1" x14ac:dyDescent="0.3">
      <c r="B134" s="132" t="str">
        <f>C132</f>
        <v/>
      </c>
      <c r="C134" s="106"/>
      <c r="D134" s="250">
        <f>$I$27</f>
        <v>5</v>
      </c>
      <c r="E134" s="107"/>
      <c r="F134" s="357" t="s">
        <v>75</v>
      </c>
      <c r="G134" s="358"/>
      <c r="H134" s="358"/>
      <c r="I134" s="358"/>
      <c r="J134" s="358"/>
      <c r="K134" s="358"/>
      <c r="L134" s="359"/>
    </row>
    <row r="135" spans="1:14" ht="15.75" thickBot="1" x14ac:dyDescent="0.3">
      <c r="B135" s="239"/>
    </row>
    <row r="136" spans="1:14" ht="15.75" thickBot="1" x14ac:dyDescent="0.3">
      <c r="B136" s="156" t="s">
        <v>18</v>
      </c>
      <c r="C136" s="157" t="s">
        <v>19</v>
      </c>
      <c r="D136" s="157" t="s">
        <v>20</v>
      </c>
      <c r="E136" s="157" t="s">
        <v>21</v>
      </c>
      <c r="F136" s="158" t="s">
        <v>92</v>
      </c>
      <c r="G136" s="36">
        <f>IF(I22&lt;&gt;0,G47+8,0)</f>
        <v>43911</v>
      </c>
      <c r="H136" s="159"/>
      <c r="I136" s="159"/>
      <c r="J136" s="159"/>
      <c r="K136" s="159"/>
      <c r="L136" s="160"/>
    </row>
    <row r="137" spans="1:14" ht="14.45" customHeight="1" thickBot="1" x14ac:dyDescent="0.3">
      <c r="B137" s="400">
        <f>I24</f>
        <v>0.33333333333333331</v>
      </c>
      <c r="C137" s="384">
        <f>IF(J44&gt;0,B137+(D137*H13),0+B137)</f>
        <v>0.33333333333333331</v>
      </c>
      <c r="D137" s="402">
        <v>45</v>
      </c>
      <c r="E137" s="404">
        <v>27</v>
      </c>
      <c r="F137" s="241" t="s">
        <v>79</v>
      </c>
      <c r="G137" s="242"/>
    </row>
    <row r="138" spans="1:14" ht="15.75" thickBot="1" x14ac:dyDescent="0.3">
      <c r="B138" s="401"/>
      <c r="C138" s="271"/>
      <c r="D138" s="403"/>
      <c r="E138" s="405"/>
      <c r="F138" s="406" t="str">
        <f>IF(J44&gt;0,J44,"ikke aktuelt")</f>
        <v>ikke aktuelt</v>
      </c>
      <c r="G138" s="407"/>
      <c r="H138" s="408" t="s">
        <v>144</v>
      </c>
      <c r="I138" s="409"/>
      <c r="J138" s="409"/>
      <c r="K138" s="409"/>
      <c r="L138" s="410"/>
    </row>
    <row r="139" spans="1:14" x14ac:dyDescent="0.25">
      <c r="A139" s="239"/>
      <c r="B139" s="130">
        <f>C137</f>
        <v>0.33333333333333331</v>
      </c>
      <c r="C139" s="131">
        <f>B139+(D139*H13)</f>
        <v>0.3368055333333333</v>
      </c>
      <c r="D139" s="44">
        <f>$I$27</f>
        <v>5</v>
      </c>
      <c r="E139" s="108"/>
      <c r="F139" s="258" t="s">
        <v>26</v>
      </c>
      <c r="G139" s="259"/>
      <c r="H139" s="259"/>
      <c r="I139" s="259"/>
      <c r="J139" s="259"/>
      <c r="K139" s="259"/>
      <c r="L139" s="330"/>
    </row>
    <row r="140" spans="1:14" x14ac:dyDescent="0.25">
      <c r="B140" s="269">
        <f>C139</f>
        <v>0.3368055333333333</v>
      </c>
      <c r="C140" s="252">
        <f>B140+(45*$H$13)</f>
        <v>0.36805533333333329</v>
      </c>
      <c r="D140" s="272">
        <v>45</v>
      </c>
      <c r="E140" s="256">
        <v>28</v>
      </c>
      <c r="F140" s="238" t="s">
        <v>80</v>
      </c>
      <c r="G140" s="55"/>
      <c r="H140" s="55"/>
      <c r="I140" s="55"/>
      <c r="J140" s="55"/>
      <c r="K140" s="56"/>
      <c r="L140" s="167"/>
    </row>
    <row r="141" spans="1:14" ht="15.75" thickBot="1" x14ac:dyDescent="0.3">
      <c r="B141" s="270"/>
      <c r="C141" s="271"/>
      <c r="D141" s="273"/>
      <c r="E141" s="274"/>
      <c r="F141" s="109"/>
      <c r="G141" s="98"/>
      <c r="H141" s="98"/>
      <c r="I141" s="98"/>
      <c r="J141" s="98"/>
      <c r="K141" s="98"/>
      <c r="L141" s="99"/>
    </row>
    <row r="142" spans="1:14" x14ac:dyDescent="0.25">
      <c r="B142" s="135">
        <f>C140</f>
        <v>0.36805533333333329</v>
      </c>
      <c r="C142" s="123">
        <f>B142+(D142*H13)</f>
        <v>0.37152753333333327</v>
      </c>
      <c r="D142" s="44">
        <f>$I$27</f>
        <v>5</v>
      </c>
      <c r="E142" s="93"/>
      <c r="F142" s="258" t="s">
        <v>26</v>
      </c>
      <c r="G142" s="259"/>
      <c r="H142" s="259"/>
      <c r="I142" s="259"/>
      <c r="J142" s="259"/>
      <c r="K142" s="259"/>
      <c r="L142" s="330"/>
    </row>
    <row r="143" spans="1:14" ht="14.45" customHeight="1" x14ac:dyDescent="0.25">
      <c r="B143" s="269">
        <f>C142</f>
        <v>0.37152753333333327</v>
      </c>
      <c r="C143" s="252">
        <f>B143+(45*H$13)</f>
        <v>0.40277733333333327</v>
      </c>
      <c r="D143" s="272">
        <v>45</v>
      </c>
      <c r="E143" s="256">
        <v>29</v>
      </c>
      <c r="F143" s="64" t="s">
        <v>81</v>
      </c>
      <c r="G143" s="91"/>
      <c r="H143" s="91"/>
      <c r="I143" s="91"/>
      <c r="J143" s="91"/>
      <c r="K143" s="91"/>
      <c r="L143" s="167"/>
    </row>
    <row r="144" spans="1:14" ht="15.75" thickBot="1" x14ac:dyDescent="0.3">
      <c r="B144" s="270"/>
      <c r="C144" s="271"/>
      <c r="D144" s="273"/>
      <c r="E144" s="274"/>
      <c r="F144" s="109" t="s">
        <v>82</v>
      </c>
      <c r="G144" s="98"/>
      <c r="H144" s="98"/>
      <c r="I144" s="98"/>
      <c r="J144" s="98"/>
      <c r="K144" s="98"/>
      <c r="L144" s="99"/>
    </row>
    <row r="145" spans="2:20" x14ac:dyDescent="0.25">
      <c r="B145" s="166">
        <f>C143</f>
        <v>0.40277733333333327</v>
      </c>
      <c r="C145" s="127">
        <f>B145+(D145*H13)</f>
        <v>0.40624953333333325</v>
      </c>
      <c r="D145" s="44">
        <f>$I$27</f>
        <v>5</v>
      </c>
      <c r="E145" s="47"/>
      <c r="F145" s="412" t="s">
        <v>85</v>
      </c>
      <c r="G145" s="413"/>
      <c r="H145" s="413"/>
      <c r="I145" s="413"/>
      <c r="J145" s="413"/>
      <c r="K145" s="413"/>
      <c r="L145" s="414"/>
    </row>
    <row r="146" spans="2:20" ht="14.45" customHeight="1" x14ac:dyDescent="0.25">
      <c r="B146" s="269">
        <f>C145</f>
        <v>0.40624953333333325</v>
      </c>
      <c r="C146" s="252">
        <f>B146+(45*H$13)</f>
        <v>0.43749933333333324</v>
      </c>
      <c r="D146" s="272">
        <v>45</v>
      </c>
      <c r="E146" s="256">
        <v>30</v>
      </c>
      <c r="F146" s="322" t="s">
        <v>83</v>
      </c>
      <c r="G146" s="323"/>
      <c r="H146" s="323"/>
      <c r="I146" s="323"/>
      <c r="J146" s="323"/>
      <c r="K146" s="323"/>
      <c r="L146" s="324"/>
    </row>
    <row r="147" spans="2:20" ht="15" customHeight="1" thickBot="1" x14ac:dyDescent="0.3">
      <c r="B147" s="270"/>
      <c r="C147" s="271"/>
      <c r="D147" s="273"/>
      <c r="E147" s="415"/>
      <c r="F147" s="63" t="s">
        <v>84</v>
      </c>
      <c r="G147" s="58"/>
      <c r="H147" s="58"/>
      <c r="I147" s="57"/>
      <c r="J147" s="57"/>
      <c r="K147" s="57"/>
      <c r="L147" s="169"/>
    </row>
    <row r="148" spans="2:20" ht="15.75" thickBot="1" x14ac:dyDescent="0.3">
      <c r="B148" s="130">
        <f>C146</f>
        <v>0.43749933333333324</v>
      </c>
      <c r="C148" s="131">
        <f>B148+(D148*$H$13)</f>
        <v>0.45833253333333324</v>
      </c>
      <c r="D148" s="44">
        <f>$I$26</f>
        <v>30</v>
      </c>
      <c r="E148" s="47"/>
      <c r="F148" s="258" t="s">
        <v>105</v>
      </c>
      <c r="G148" s="259"/>
      <c r="H148" s="259"/>
      <c r="I148" s="259"/>
      <c r="J148" s="259"/>
      <c r="K148" s="259"/>
      <c r="L148" s="330"/>
    </row>
    <row r="149" spans="2:20" x14ac:dyDescent="0.25">
      <c r="B149" s="269">
        <f>C148</f>
        <v>0.45833253333333324</v>
      </c>
      <c r="C149" s="252">
        <f>B149+(45*H$13)</f>
        <v>0.48958233333333323</v>
      </c>
      <c r="D149" s="272">
        <v>45</v>
      </c>
      <c r="E149" s="411">
        <v>31</v>
      </c>
      <c r="F149" s="64" t="s">
        <v>86</v>
      </c>
      <c r="G149" s="57"/>
      <c r="H149" s="58"/>
      <c r="I149" s="58"/>
      <c r="J149" s="58"/>
      <c r="K149" s="58"/>
      <c r="L149" s="59"/>
    </row>
    <row r="150" spans="2:20" ht="15" customHeight="1" thickBot="1" x14ac:dyDescent="0.3">
      <c r="B150" s="270"/>
      <c r="C150" s="271"/>
      <c r="D150" s="273"/>
      <c r="E150" s="274"/>
      <c r="F150" s="266" t="s">
        <v>87</v>
      </c>
      <c r="G150" s="267"/>
      <c r="H150" s="267"/>
      <c r="I150" s="267"/>
      <c r="J150" s="267"/>
      <c r="K150" s="267"/>
      <c r="L150" s="268"/>
    </row>
    <row r="151" spans="2:20" x14ac:dyDescent="0.25">
      <c r="B151" s="166">
        <f>C149</f>
        <v>0.48958233333333323</v>
      </c>
      <c r="C151" s="127">
        <f>B151+(D151*H13)</f>
        <v>0.49305453333333321</v>
      </c>
      <c r="D151" s="44">
        <f>$I$27</f>
        <v>5</v>
      </c>
      <c r="E151" s="46"/>
      <c r="F151" s="258" t="s">
        <v>26</v>
      </c>
      <c r="G151" s="259"/>
      <c r="H151" s="259"/>
      <c r="I151" s="259"/>
      <c r="J151" s="259"/>
      <c r="K151" s="259"/>
      <c r="L151" s="330"/>
      <c r="O151" s="239"/>
    </row>
    <row r="152" spans="2:20" x14ac:dyDescent="0.25">
      <c r="B152" s="269">
        <f>C151</f>
        <v>0.49305453333333321</v>
      </c>
      <c r="C152" s="252">
        <f>B152+(45*H$13)</f>
        <v>0.52430433333333326</v>
      </c>
      <c r="D152" s="272">
        <v>45</v>
      </c>
      <c r="E152" s="256">
        <v>32</v>
      </c>
      <c r="F152" s="60" t="s">
        <v>88</v>
      </c>
      <c r="G152" s="61"/>
      <c r="H152" s="61"/>
      <c r="I152" s="61"/>
      <c r="J152" s="61"/>
      <c r="K152" s="61"/>
      <c r="L152" s="62"/>
    </row>
    <row r="153" spans="2:20" x14ac:dyDescent="0.25">
      <c r="B153" s="270"/>
      <c r="C153" s="271"/>
      <c r="D153" s="273"/>
      <c r="E153" s="274"/>
      <c r="F153" s="64"/>
      <c r="G153" s="58"/>
      <c r="H153" s="58"/>
      <c r="I153" s="58"/>
      <c r="J153" s="58"/>
      <c r="K153" s="58"/>
      <c r="L153" s="59"/>
    </row>
    <row r="154" spans="2:20" x14ac:dyDescent="0.25">
      <c r="B154" s="135">
        <f>C152</f>
        <v>0.52430433333333326</v>
      </c>
      <c r="C154" s="123">
        <f>B154+(D154*H13)</f>
        <v>0.5277765333333333</v>
      </c>
      <c r="D154" s="44">
        <f>$I$27</f>
        <v>5</v>
      </c>
      <c r="E154" s="47"/>
      <c r="F154" s="275" t="s">
        <v>26</v>
      </c>
      <c r="G154" s="276"/>
      <c r="H154" s="276"/>
      <c r="I154" s="276"/>
      <c r="J154" s="276"/>
      <c r="K154" s="276"/>
      <c r="L154" s="277"/>
    </row>
    <row r="155" spans="2:20" x14ac:dyDescent="0.25">
      <c r="B155" s="269">
        <f>C154</f>
        <v>0.5277765333333333</v>
      </c>
      <c r="C155" s="252">
        <f>B155+(45*H$13)</f>
        <v>0.55902633333333329</v>
      </c>
      <c r="D155" s="272">
        <v>45</v>
      </c>
      <c r="E155" s="256">
        <v>33</v>
      </c>
      <c r="F155" s="64" t="s">
        <v>89</v>
      </c>
      <c r="G155" s="58"/>
      <c r="H155" s="58"/>
      <c r="I155" s="58"/>
      <c r="J155" s="58"/>
      <c r="K155" s="58"/>
      <c r="L155" s="59"/>
      <c r="N155" s="240"/>
      <c r="O155" s="58"/>
      <c r="P155" s="58"/>
      <c r="Q155" s="58"/>
      <c r="R155" s="58"/>
      <c r="S155" s="58"/>
      <c r="T155" s="58"/>
    </row>
    <row r="156" spans="2:20" ht="15.75" thickBot="1" x14ac:dyDescent="0.3">
      <c r="B156" s="278"/>
      <c r="C156" s="279"/>
      <c r="D156" s="280"/>
      <c r="E156" s="281"/>
      <c r="F156" s="63"/>
      <c r="G156" s="55"/>
      <c r="H156" s="55"/>
      <c r="I156" s="55"/>
      <c r="J156" s="55"/>
      <c r="K156" s="55"/>
      <c r="L156" s="56"/>
      <c r="N156" s="262"/>
      <c r="O156" s="262"/>
      <c r="P156" s="262"/>
      <c r="Q156" s="262"/>
      <c r="R156" s="262"/>
      <c r="S156" s="262"/>
      <c r="T156" s="262"/>
    </row>
    <row r="157" spans="2:20" x14ac:dyDescent="0.25">
      <c r="B157" s="166">
        <f>C155</f>
        <v>0.55902633333333329</v>
      </c>
      <c r="C157" s="127">
        <f>B157+(D157*H13)</f>
        <v>0.56249853333333333</v>
      </c>
      <c r="D157" s="44">
        <f>$I$27</f>
        <v>5</v>
      </c>
      <c r="E157" s="124"/>
      <c r="F157" s="142"/>
      <c r="G157" s="143"/>
      <c r="H157" s="143"/>
      <c r="I157" s="143"/>
      <c r="J157" s="143"/>
      <c r="K157" s="143"/>
      <c r="L157" s="144"/>
    </row>
    <row r="158" spans="2:20" x14ac:dyDescent="0.25">
      <c r="B158" s="398">
        <f>C157</f>
        <v>0.56249853333333333</v>
      </c>
      <c r="C158" s="252">
        <f>B158+(45*H$13)</f>
        <v>0.59374833333333332</v>
      </c>
      <c r="D158" s="272">
        <v>45</v>
      </c>
      <c r="E158" s="256">
        <v>34</v>
      </c>
      <c r="F158" s="60" t="s">
        <v>93</v>
      </c>
      <c r="G158" s="58"/>
      <c r="H158" s="58"/>
      <c r="I158" s="58"/>
      <c r="J158" s="58"/>
      <c r="K158" s="58"/>
      <c r="L158" s="85"/>
    </row>
    <row r="159" spans="2:20" ht="15" customHeight="1" thickBot="1" x14ac:dyDescent="0.3">
      <c r="B159" s="399"/>
      <c r="C159" s="339"/>
      <c r="D159" s="340"/>
      <c r="E159" s="415"/>
      <c r="F159" s="63" t="s">
        <v>94</v>
      </c>
      <c r="G159" s="55"/>
      <c r="H159" s="55"/>
      <c r="I159" s="55"/>
      <c r="J159" s="55"/>
      <c r="K159" s="55"/>
      <c r="L159" s="83"/>
    </row>
    <row r="160" spans="2:20" ht="15.75" thickBot="1" x14ac:dyDescent="0.3">
      <c r="B160" s="170"/>
      <c r="C160" s="127"/>
      <c r="D160" s="128"/>
      <c r="E160" s="128"/>
      <c r="F160" s="64"/>
      <c r="G160" s="58"/>
      <c r="H160" s="58"/>
      <c r="I160" s="58"/>
      <c r="J160" s="58"/>
      <c r="K160" s="58"/>
      <c r="L160" s="58"/>
    </row>
    <row r="161" spans="2:12" ht="15.75" thickBot="1" x14ac:dyDescent="0.3">
      <c r="B161" s="77" t="s">
        <v>18</v>
      </c>
      <c r="C161" s="78" t="s">
        <v>19</v>
      </c>
      <c r="D161" s="78" t="s">
        <v>20</v>
      </c>
      <c r="E161" s="78" t="s">
        <v>21</v>
      </c>
      <c r="F161" s="79" t="s">
        <v>107</v>
      </c>
      <c r="G161" s="36">
        <f>IF(I22&lt;&gt;0,G47+9,0)</f>
        <v>43912</v>
      </c>
      <c r="H161" s="80"/>
      <c r="I161" s="80"/>
      <c r="J161" s="80"/>
      <c r="K161" s="80"/>
      <c r="L161" s="81"/>
    </row>
    <row r="162" spans="2:12" x14ac:dyDescent="0.25">
      <c r="B162" s="282">
        <f>I24</f>
        <v>0.33333333333333331</v>
      </c>
      <c r="C162" s="252">
        <f>B162+(45*H13)</f>
        <v>0.36458313333333331</v>
      </c>
      <c r="D162" s="272">
        <v>45</v>
      </c>
      <c r="E162" s="256">
        <v>35</v>
      </c>
      <c r="F162" s="73" t="s">
        <v>90</v>
      </c>
      <c r="G162" s="71"/>
      <c r="H162" s="71"/>
      <c r="I162" s="71"/>
      <c r="J162" s="71"/>
      <c r="K162" s="71"/>
      <c r="L162" s="72"/>
    </row>
    <row r="163" spans="2:12" ht="15.75" thickBot="1" x14ac:dyDescent="0.3">
      <c r="B163" s="283"/>
      <c r="C163" s="271"/>
      <c r="D163" s="273"/>
      <c r="E163" s="274"/>
      <c r="F163" s="263" t="s">
        <v>91</v>
      </c>
      <c r="G163" s="264"/>
      <c r="H163" s="264"/>
      <c r="I163" s="264"/>
      <c r="J163" s="264"/>
      <c r="K163" s="264"/>
      <c r="L163" s="265"/>
    </row>
    <row r="164" spans="2:12" x14ac:dyDescent="0.25">
      <c r="B164" s="84">
        <f>C162</f>
        <v>0.36458313333333331</v>
      </c>
      <c r="C164" s="131">
        <f>B164+(D164*H13)</f>
        <v>0.36805533333333329</v>
      </c>
      <c r="D164" s="44">
        <f>$I$27</f>
        <v>5</v>
      </c>
      <c r="E164" s="46"/>
      <c r="F164" s="258" t="s">
        <v>26</v>
      </c>
      <c r="G164" s="259"/>
      <c r="H164" s="259"/>
      <c r="I164" s="259"/>
      <c r="J164" s="259"/>
      <c r="K164" s="259"/>
      <c r="L164" s="260"/>
    </row>
    <row r="165" spans="2:12" x14ac:dyDescent="0.25">
      <c r="B165" s="282">
        <f>C164</f>
        <v>0.36805533333333329</v>
      </c>
      <c r="C165" s="252">
        <f>B165+(45*H$13)</f>
        <v>0.39930513333333328</v>
      </c>
      <c r="D165" s="272">
        <v>45</v>
      </c>
      <c r="E165" s="256">
        <v>36</v>
      </c>
      <c r="F165" s="60" t="s">
        <v>143</v>
      </c>
      <c r="G165" s="61"/>
      <c r="H165" s="61"/>
      <c r="I165" s="61"/>
      <c r="J165" s="61"/>
      <c r="K165" s="61"/>
      <c r="L165" s="82"/>
    </row>
    <row r="166" spans="2:12" ht="15.75" thickBot="1" x14ac:dyDescent="0.3">
      <c r="B166" s="283"/>
      <c r="C166" s="271"/>
      <c r="D166" s="273"/>
      <c r="E166" s="274"/>
      <c r="F166" s="63"/>
      <c r="G166" s="55"/>
      <c r="H166" s="55"/>
      <c r="I166" s="55"/>
      <c r="J166" s="55"/>
      <c r="K166" s="55"/>
      <c r="L166" s="83"/>
    </row>
    <row r="167" spans="2:12" x14ac:dyDescent="0.25">
      <c r="B167" s="126">
        <f>C165</f>
        <v>0.39930513333333328</v>
      </c>
      <c r="C167" s="127">
        <f>B167+(D167*H13)</f>
        <v>0.40277733333333327</v>
      </c>
      <c r="D167" s="44">
        <f>$I$27</f>
        <v>5</v>
      </c>
      <c r="E167" s="47"/>
      <c r="F167" s="258" t="s">
        <v>26</v>
      </c>
      <c r="G167" s="259"/>
      <c r="H167" s="259"/>
      <c r="I167" s="259"/>
      <c r="J167" s="259"/>
      <c r="K167" s="259"/>
      <c r="L167" s="260"/>
    </row>
    <row r="168" spans="2:12" x14ac:dyDescent="0.25">
      <c r="B168" s="282">
        <f>C167</f>
        <v>0.40277733333333327</v>
      </c>
      <c r="C168" s="252">
        <f>B168+(45*H$13)</f>
        <v>0.43402713333333326</v>
      </c>
      <c r="D168" s="272">
        <v>45</v>
      </c>
      <c r="E168" s="256">
        <v>37</v>
      </c>
      <c r="F168" s="60" t="s">
        <v>95</v>
      </c>
      <c r="G168" s="61"/>
      <c r="H168" s="61"/>
      <c r="I168" s="61"/>
      <c r="J168" s="61"/>
      <c r="K168" s="61"/>
      <c r="L168" s="82"/>
    </row>
    <row r="169" spans="2:12" ht="15.75" thickBot="1" x14ac:dyDescent="0.3">
      <c r="B169" s="283"/>
      <c r="C169" s="271"/>
      <c r="D169" s="273"/>
      <c r="E169" s="274"/>
      <c r="F169" s="63" t="s">
        <v>96</v>
      </c>
      <c r="G169" s="55"/>
      <c r="H169" s="55"/>
      <c r="I169" s="55"/>
      <c r="J169" s="55"/>
      <c r="K169" s="55"/>
      <c r="L169" s="83"/>
    </row>
    <row r="170" spans="2:12" x14ac:dyDescent="0.25">
      <c r="B170" s="84">
        <f>C168</f>
        <v>0.43402713333333326</v>
      </c>
      <c r="C170" s="131">
        <f>B170+(D170*H$13)</f>
        <v>0.45486033333333326</v>
      </c>
      <c r="D170" s="44">
        <f>$I$26</f>
        <v>30</v>
      </c>
      <c r="E170" s="46"/>
      <c r="F170" s="416" t="s">
        <v>33</v>
      </c>
      <c r="G170" s="417"/>
      <c r="H170" s="417"/>
      <c r="I170" s="417"/>
      <c r="J170" s="417"/>
      <c r="K170" s="417"/>
      <c r="L170" s="418"/>
    </row>
    <row r="171" spans="2:12" x14ac:dyDescent="0.25">
      <c r="B171" s="282">
        <f>C170</f>
        <v>0.45486033333333326</v>
      </c>
      <c r="C171" s="252">
        <f>B171+(45*H$13)</f>
        <v>0.48611013333333325</v>
      </c>
      <c r="D171" s="272">
        <v>45</v>
      </c>
      <c r="E171" s="256">
        <v>38</v>
      </c>
      <c r="F171" s="60" t="s">
        <v>62</v>
      </c>
      <c r="G171" s="61"/>
      <c r="H171" s="61"/>
      <c r="I171" s="61"/>
      <c r="J171" s="61"/>
      <c r="K171" s="61"/>
      <c r="L171" s="82"/>
    </row>
    <row r="172" spans="2:12" ht="15.75" thickBot="1" x14ac:dyDescent="0.3">
      <c r="B172" s="283"/>
      <c r="C172" s="271"/>
      <c r="D172" s="273"/>
      <c r="E172" s="274"/>
      <c r="F172" s="109"/>
      <c r="G172" s="110"/>
      <c r="H172" s="110"/>
      <c r="I172" s="110"/>
      <c r="J172" s="110"/>
      <c r="K172" s="110"/>
      <c r="L172" s="111"/>
    </row>
    <row r="173" spans="2:12" x14ac:dyDescent="0.25">
      <c r="B173" s="126">
        <f>C171</f>
        <v>0.48611013333333325</v>
      </c>
      <c r="C173" s="127">
        <f>B173+(D173*H13)</f>
        <v>0.48958233333333323</v>
      </c>
      <c r="D173" s="44">
        <f>$I$27</f>
        <v>5</v>
      </c>
      <c r="E173" s="124"/>
      <c r="F173" s="258" t="s">
        <v>26</v>
      </c>
      <c r="G173" s="259"/>
      <c r="H173" s="259"/>
      <c r="I173" s="259"/>
      <c r="J173" s="259"/>
      <c r="K173" s="259"/>
      <c r="L173" s="260"/>
    </row>
    <row r="174" spans="2:12" x14ac:dyDescent="0.25">
      <c r="B174" s="282">
        <f>C173</f>
        <v>0.48958233333333323</v>
      </c>
      <c r="C174" s="252">
        <f>B174+(45*H$13)</f>
        <v>0.52083213333333322</v>
      </c>
      <c r="D174" s="272">
        <v>45</v>
      </c>
      <c r="E174" s="256">
        <v>39</v>
      </c>
      <c r="F174" s="64" t="s">
        <v>97</v>
      </c>
      <c r="G174" s="58"/>
      <c r="H174" s="61"/>
      <c r="I174" s="61"/>
      <c r="J174" s="61"/>
      <c r="K174" s="61"/>
      <c r="L174" s="82"/>
    </row>
    <row r="175" spans="2:12" ht="15.75" thickBot="1" x14ac:dyDescent="0.3">
      <c r="B175" s="283"/>
      <c r="C175" s="271"/>
      <c r="D175" s="273"/>
      <c r="E175" s="274"/>
      <c r="F175" s="63"/>
      <c r="G175" s="58"/>
      <c r="H175" s="58"/>
      <c r="I175" s="58"/>
      <c r="J175" s="58"/>
      <c r="K175" s="58"/>
      <c r="L175" s="85"/>
    </row>
    <row r="176" spans="2:12" x14ac:dyDescent="0.25">
      <c r="B176" s="84">
        <f>C174</f>
        <v>0.52083213333333322</v>
      </c>
      <c r="C176" s="131">
        <f>B176+(D176*H13)</f>
        <v>0.52430433333333326</v>
      </c>
      <c r="D176" s="186">
        <v>5</v>
      </c>
      <c r="E176" s="112"/>
      <c r="F176" s="258" t="s">
        <v>112</v>
      </c>
      <c r="G176" s="259"/>
      <c r="H176" s="259"/>
      <c r="I176" s="259"/>
      <c r="J176" s="259"/>
      <c r="K176" s="259"/>
      <c r="L176" s="260"/>
    </row>
    <row r="177" spans="2:14" x14ac:dyDescent="0.25">
      <c r="B177" s="252">
        <f>C176</f>
        <v>0.52430433333333326</v>
      </c>
      <c r="C177" s="252">
        <f>B177+(45*H13)</f>
        <v>0.55555413333333326</v>
      </c>
      <c r="D177" s="254">
        <v>45</v>
      </c>
      <c r="E177" s="256">
        <v>40</v>
      </c>
      <c r="F177" s="61" t="s">
        <v>98</v>
      </c>
      <c r="G177" s="61"/>
      <c r="H177" s="61"/>
      <c r="I177" s="61"/>
      <c r="J177" s="61"/>
      <c r="K177" s="61"/>
      <c r="L177" s="82"/>
    </row>
    <row r="178" spans="2:14" ht="15.75" thickBot="1" x14ac:dyDescent="0.3">
      <c r="B178" s="253"/>
      <c r="C178" s="253"/>
      <c r="D178" s="255"/>
      <c r="E178" s="257"/>
      <c r="F178" s="55"/>
      <c r="G178" s="55"/>
      <c r="H178" s="55"/>
      <c r="I178" s="55"/>
      <c r="J178" s="55"/>
      <c r="K178" s="55"/>
      <c r="L178" s="83"/>
    </row>
    <row r="179" spans="2:14" x14ac:dyDescent="0.25">
      <c r="B179" s="131">
        <f>C177</f>
        <v>0.55555413333333326</v>
      </c>
      <c r="C179" s="131">
        <f>B179+(D179*H13)</f>
        <v>0.55902633333333329</v>
      </c>
      <c r="D179" s="247">
        <v>5</v>
      </c>
      <c r="E179" s="248"/>
      <c r="F179" s="258" t="s">
        <v>112</v>
      </c>
      <c r="G179" s="259"/>
      <c r="H179" s="259"/>
      <c r="I179" s="259"/>
      <c r="J179" s="259"/>
      <c r="K179" s="259"/>
      <c r="L179" s="260"/>
    </row>
    <row r="180" spans="2:14" x14ac:dyDescent="0.25">
      <c r="B180" s="360">
        <f>C179</f>
        <v>0.55902633333333329</v>
      </c>
      <c r="C180" s="253" t="str">
        <f>IF(J42&gt;0,B180+(D180*H13),"")</f>
        <v/>
      </c>
      <c r="D180" s="361">
        <v>120</v>
      </c>
      <c r="E180" s="423"/>
      <c r="F180" s="243" t="s">
        <v>73</v>
      </c>
      <c r="G180" s="244" t="s">
        <v>99</v>
      </c>
      <c r="H180" s="245"/>
      <c r="I180" s="245"/>
      <c r="J180" s="245"/>
      <c r="K180" s="245"/>
      <c r="L180" s="246"/>
    </row>
    <row r="181" spans="2:14" ht="15.75" thickBot="1" x14ac:dyDescent="0.3">
      <c r="B181" s="283"/>
      <c r="C181" s="271"/>
      <c r="D181" s="273"/>
      <c r="E181" s="424"/>
      <c r="F181" s="113" t="str">
        <f>IF(J42&gt;0,J42,"Ikke aktuel")</f>
        <v>Ikke aktuel</v>
      </c>
      <c r="G181" s="114"/>
      <c r="H181" s="115"/>
      <c r="I181" s="115"/>
      <c r="J181" s="115"/>
      <c r="K181" s="115"/>
      <c r="L181" s="116"/>
    </row>
    <row r="182" spans="2:14" ht="15.75" thickBot="1" x14ac:dyDescent="0.3">
      <c r="B182" s="126" t="str">
        <f>C180</f>
        <v/>
      </c>
      <c r="C182" s="127"/>
      <c r="D182" s="182"/>
      <c r="E182" s="117"/>
      <c r="F182" s="171" t="s">
        <v>101</v>
      </c>
      <c r="G182" s="172"/>
      <c r="H182" s="173"/>
      <c r="I182" s="173"/>
      <c r="J182" s="173"/>
      <c r="K182" s="173"/>
      <c r="L182" s="174"/>
    </row>
    <row r="183" spans="2:14" x14ac:dyDescent="0.25">
      <c r="B183" s="282">
        <f>B180</f>
        <v>0.55902633333333329</v>
      </c>
      <c r="C183" s="252" t="str">
        <f>IF(J44&gt;0,B183+(D183*H13),"")</f>
        <v/>
      </c>
      <c r="D183" s="272">
        <v>90</v>
      </c>
      <c r="E183" s="423"/>
      <c r="F183" s="118" t="s">
        <v>73</v>
      </c>
      <c r="G183" s="391" t="s">
        <v>100</v>
      </c>
      <c r="H183" s="392"/>
      <c r="I183" s="392"/>
      <c r="J183" s="392"/>
      <c r="K183" s="392"/>
      <c r="L183" s="419"/>
    </row>
    <row r="184" spans="2:14" ht="15.75" thickBot="1" x14ac:dyDescent="0.3">
      <c r="B184" s="283"/>
      <c r="C184" s="271"/>
      <c r="D184" s="273"/>
      <c r="E184" s="424"/>
      <c r="F184" s="119" t="str">
        <f>IF(J44&gt;0,J44,"Ikke aktuel")</f>
        <v>Ikke aktuel</v>
      </c>
      <c r="G184" s="420"/>
      <c r="H184" s="421"/>
      <c r="I184" s="421"/>
      <c r="J184" s="421"/>
      <c r="K184" s="421"/>
      <c r="L184" s="422"/>
    </row>
    <row r="185" spans="2:14" ht="15.75" thickBot="1" x14ac:dyDescent="0.3">
      <c r="B185" s="187" t="str">
        <f>C183</f>
        <v/>
      </c>
      <c r="C185" s="87"/>
      <c r="D185" s="185"/>
      <c r="E185" s="188"/>
      <c r="F185" s="189" t="s">
        <v>101</v>
      </c>
      <c r="G185" s="190"/>
      <c r="H185" s="190"/>
      <c r="I185" s="190"/>
      <c r="J185" s="190"/>
      <c r="K185" s="190"/>
      <c r="L185" s="191"/>
    </row>
    <row r="192" spans="2:14" x14ac:dyDescent="0.25">
      <c r="H192" s="261"/>
      <c r="I192" s="261"/>
      <c r="J192" s="261"/>
      <c r="K192" s="261"/>
      <c r="L192" s="261"/>
      <c r="M192" s="261"/>
      <c r="N192" s="261"/>
    </row>
  </sheetData>
  <sheetProtection algorithmName="SHA-512" hashValue="cdhYKbkWjNrIIltwQ839M0ASnrP7A9EHRirpkVsI6hYnchYFEyHdMn4gXkU1wmhKmrwminFjIdz9AfuZzk1/2Q==" saltValue="NU/G4+HvGP9G/ZG86VOEhQ==" spinCount="100000" sheet="1" objects="1" scenarios="1"/>
  <mergeCells count="259">
    <mergeCell ref="G183:L184"/>
    <mergeCell ref="B180:B181"/>
    <mergeCell ref="C180:C181"/>
    <mergeCell ref="D180:D181"/>
    <mergeCell ref="E180:E181"/>
    <mergeCell ref="B183:B184"/>
    <mergeCell ref="C183:C184"/>
    <mergeCell ref="D183:D184"/>
    <mergeCell ref="E183:E184"/>
    <mergeCell ref="B174:B175"/>
    <mergeCell ref="C174:C175"/>
    <mergeCell ref="D174:D175"/>
    <mergeCell ref="E174:E175"/>
    <mergeCell ref="F176:L176"/>
    <mergeCell ref="B168:B169"/>
    <mergeCell ref="C168:C169"/>
    <mergeCell ref="D168:D169"/>
    <mergeCell ref="E168:E169"/>
    <mergeCell ref="F170:L170"/>
    <mergeCell ref="B171:B172"/>
    <mergeCell ref="C171:C172"/>
    <mergeCell ref="D171:D172"/>
    <mergeCell ref="E171:E172"/>
    <mergeCell ref="B158:B159"/>
    <mergeCell ref="C158:C159"/>
    <mergeCell ref="D158:D159"/>
    <mergeCell ref="E158:E159"/>
    <mergeCell ref="B162:B163"/>
    <mergeCell ref="C162:C163"/>
    <mergeCell ref="D162:D163"/>
    <mergeCell ref="E162:E163"/>
    <mergeCell ref="F173:L173"/>
    <mergeCell ref="F148:L148"/>
    <mergeCell ref="B149:B150"/>
    <mergeCell ref="C149:C150"/>
    <mergeCell ref="D149:D150"/>
    <mergeCell ref="E149:E150"/>
    <mergeCell ref="F151:L151"/>
    <mergeCell ref="F145:L145"/>
    <mergeCell ref="B146:B147"/>
    <mergeCell ref="C146:C147"/>
    <mergeCell ref="D146:D147"/>
    <mergeCell ref="E146:E147"/>
    <mergeCell ref="F146:L146"/>
    <mergeCell ref="B140:B141"/>
    <mergeCell ref="C140:C141"/>
    <mergeCell ref="D140:D141"/>
    <mergeCell ref="E140:E141"/>
    <mergeCell ref="F142:L142"/>
    <mergeCell ref="B143:B144"/>
    <mergeCell ref="C143:C144"/>
    <mergeCell ref="D143:D144"/>
    <mergeCell ref="E143:E144"/>
    <mergeCell ref="F134:L134"/>
    <mergeCell ref="F139:L139"/>
    <mergeCell ref="F131:L131"/>
    <mergeCell ref="B132:B133"/>
    <mergeCell ref="C132:C133"/>
    <mergeCell ref="D132:D133"/>
    <mergeCell ref="E132:E133"/>
    <mergeCell ref="G132:L133"/>
    <mergeCell ref="B126:B127"/>
    <mergeCell ref="C126:C127"/>
    <mergeCell ref="D126:D127"/>
    <mergeCell ref="E126:E127"/>
    <mergeCell ref="B129:B130"/>
    <mergeCell ref="C129:C130"/>
    <mergeCell ref="D129:D130"/>
    <mergeCell ref="E129:E130"/>
    <mergeCell ref="B137:B138"/>
    <mergeCell ref="D137:D138"/>
    <mergeCell ref="C137:C138"/>
    <mergeCell ref="E137:E138"/>
    <mergeCell ref="F138:G138"/>
    <mergeCell ref="H138:L138"/>
    <mergeCell ref="F122:L122"/>
    <mergeCell ref="B123:B124"/>
    <mergeCell ref="C123:C124"/>
    <mergeCell ref="D123:D124"/>
    <mergeCell ref="E123:E124"/>
    <mergeCell ref="F125:L125"/>
    <mergeCell ref="B117:B118"/>
    <mergeCell ref="C117:C118"/>
    <mergeCell ref="D117:D118"/>
    <mergeCell ref="E117:E118"/>
    <mergeCell ref="F117:L118"/>
    <mergeCell ref="B120:B121"/>
    <mergeCell ref="C120:C121"/>
    <mergeCell ref="D120:D121"/>
    <mergeCell ref="E120:E121"/>
    <mergeCell ref="F111:L111"/>
    <mergeCell ref="B112:B113"/>
    <mergeCell ref="C112:C113"/>
    <mergeCell ref="D112:D113"/>
    <mergeCell ref="G112:H113"/>
    <mergeCell ref="F114:L114"/>
    <mergeCell ref="B107:B108"/>
    <mergeCell ref="C107:C108"/>
    <mergeCell ref="D107:D108"/>
    <mergeCell ref="E107:E108"/>
    <mergeCell ref="F109:L109"/>
    <mergeCell ref="F110:L110"/>
    <mergeCell ref="F101:L101"/>
    <mergeCell ref="B104:B105"/>
    <mergeCell ref="C104:C105"/>
    <mergeCell ref="D104:D105"/>
    <mergeCell ref="E104:E105"/>
    <mergeCell ref="F106:L106"/>
    <mergeCell ref="B98:B99"/>
    <mergeCell ref="C98:C99"/>
    <mergeCell ref="D98:D99"/>
    <mergeCell ref="E98:E99"/>
    <mergeCell ref="B101:B102"/>
    <mergeCell ref="C101:C102"/>
    <mergeCell ref="D101:D102"/>
    <mergeCell ref="E101:E102"/>
    <mergeCell ref="F94:L94"/>
    <mergeCell ref="B95:B96"/>
    <mergeCell ref="C95:C96"/>
    <mergeCell ref="D95:D96"/>
    <mergeCell ref="E95:E96"/>
    <mergeCell ref="F96:L96"/>
    <mergeCell ref="B89:B90"/>
    <mergeCell ref="C89:C90"/>
    <mergeCell ref="D89:D90"/>
    <mergeCell ref="E89:E90"/>
    <mergeCell ref="F91:L91"/>
    <mergeCell ref="B92:B93"/>
    <mergeCell ref="C92:C93"/>
    <mergeCell ref="D92:D93"/>
    <mergeCell ref="E92:E93"/>
    <mergeCell ref="F85:L85"/>
    <mergeCell ref="B86:B87"/>
    <mergeCell ref="C86:C87"/>
    <mergeCell ref="D86:D87"/>
    <mergeCell ref="E86:E87"/>
    <mergeCell ref="F86:L86"/>
    <mergeCell ref="F82:L82"/>
    <mergeCell ref="B83:B84"/>
    <mergeCell ref="C83:C84"/>
    <mergeCell ref="D83:D84"/>
    <mergeCell ref="E83:E84"/>
    <mergeCell ref="F84:L84"/>
    <mergeCell ref="B77:B78"/>
    <mergeCell ref="C77:C78"/>
    <mergeCell ref="D77:D78"/>
    <mergeCell ref="E77:E78"/>
    <mergeCell ref="B80:B81"/>
    <mergeCell ref="C80:C81"/>
    <mergeCell ref="D80:D81"/>
    <mergeCell ref="E80:E81"/>
    <mergeCell ref="F73:L73"/>
    <mergeCell ref="B74:B75"/>
    <mergeCell ref="C74:C75"/>
    <mergeCell ref="D74:D75"/>
    <mergeCell ref="E74:E75"/>
    <mergeCell ref="F76:L76"/>
    <mergeCell ref="F70:L70"/>
    <mergeCell ref="B71:B72"/>
    <mergeCell ref="C71:C72"/>
    <mergeCell ref="D71:D72"/>
    <mergeCell ref="E71:E72"/>
    <mergeCell ref="F71:L71"/>
    <mergeCell ref="F72:L72"/>
    <mergeCell ref="F66:L66"/>
    <mergeCell ref="F67:L67"/>
    <mergeCell ref="B68:B69"/>
    <mergeCell ref="C68:C69"/>
    <mergeCell ref="D68:D69"/>
    <mergeCell ref="E68:E69"/>
    <mergeCell ref="F68:L68"/>
    <mergeCell ref="F69:L69"/>
    <mergeCell ref="B61:B62"/>
    <mergeCell ref="C61:C62"/>
    <mergeCell ref="D61:D62"/>
    <mergeCell ref="E61:E62"/>
    <mergeCell ref="B65:B66"/>
    <mergeCell ref="C65:C66"/>
    <mergeCell ref="D65:D66"/>
    <mergeCell ref="E65:E66"/>
    <mergeCell ref="F65:L65"/>
    <mergeCell ref="F57:L57"/>
    <mergeCell ref="B58:B59"/>
    <mergeCell ref="C58:C59"/>
    <mergeCell ref="D58:D59"/>
    <mergeCell ref="E58:E59"/>
    <mergeCell ref="F58:L58"/>
    <mergeCell ref="F59:L59"/>
    <mergeCell ref="F54:L54"/>
    <mergeCell ref="B55:B56"/>
    <mergeCell ref="C55:C56"/>
    <mergeCell ref="D55:D56"/>
    <mergeCell ref="E55:E56"/>
    <mergeCell ref="F55:L55"/>
    <mergeCell ref="F56:L56"/>
    <mergeCell ref="F51:L51"/>
    <mergeCell ref="B52:B53"/>
    <mergeCell ref="C52:C53"/>
    <mergeCell ref="D52:D53"/>
    <mergeCell ref="E52:E53"/>
    <mergeCell ref="F52:L52"/>
    <mergeCell ref="F53:L53"/>
    <mergeCell ref="B44:I44"/>
    <mergeCell ref="K44:L45"/>
    <mergeCell ref="F48:L48"/>
    <mergeCell ref="B49:B50"/>
    <mergeCell ref="C49:C50"/>
    <mergeCell ref="D49:D50"/>
    <mergeCell ref="E49:E50"/>
    <mergeCell ref="F49:L49"/>
    <mergeCell ref="F50:L50"/>
    <mergeCell ref="B22:H22"/>
    <mergeCell ref="B23:H23"/>
    <mergeCell ref="B24:H24"/>
    <mergeCell ref="B25:H25"/>
    <mergeCell ref="B26:H26"/>
    <mergeCell ref="B27:H27"/>
    <mergeCell ref="F61:L62"/>
    <mergeCell ref="G36:J36"/>
    <mergeCell ref="B37:F37"/>
    <mergeCell ref="G37:L37"/>
    <mergeCell ref="K38:L39"/>
    <mergeCell ref="K40:L41"/>
    <mergeCell ref="B42:I42"/>
    <mergeCell ref="K42:L43"/>
    <mergeCell ref="G28:J28"/>
    <mergeCell ref="K28:L36"/>
    <mergeCell ref="G29:J29"/>
    <mergeCell ref="G30:J30"/>
    <mergeCell ref="G31:J31"/>
    <mergeCell ref="B32:F32"/>
    <mergeCell ref="G32:J32"/>
    <mergeCell ref="G33:J33"/>
    <mergeCell ref="G34:J34"/>
    <mergeCell ref="G35:J35"/>
    <mergeCell ref="B177:B178"/>
    <mergeCell ref="C177:C178"/>
    <mergeCell ref="D177:D178"/>
    <mergeCell ref="E177:E178"/>
    <mergeCell ref="F179:L179"/>
    <mergeCell ref="H192:N192"/>
    <mergeCell ref="N156:T156"/>
    <mergeCell ref="F163:L163"/>
    <mergeCell ref="F150:L150"/>
    <mergeCell ref="B152:B153"/>
    <mergeCell ref="C152:C153"/>
    <mergeCell ref="D152:D153"/>
    <mergeCell ref="E152:E153"/>
    <mergeCell ref="F154:L154"/>
    <mergeCell ref="B155:B156"/>
    <mergeCell ref="C155:C156"/>
    <mergeCell ref="D155:D156"/>
    <mergeCell ref="E155:E156"/>
    <mergeCell ref="F164:L164"/>
    <mergeCell ref="B165:B166"/>
    <mergeCell ref="C165:C166"/>
    <mergeCell ref="D165:D166"/>
    <mergeCell ref="E165:E166"/>
    <mergeCell ref="F167:L167"/>
  </mergeCells>
  <conditionalFormatting sqref="D176:D177">
    <cfRule type="expression" dxfId="4" priority="1">
      <formula>$J$41&gt;0</formula>
    </cfRule>
  </conditionalFormatting>
  <conditionalFormatting sqref="K38">
    <cfRule type="expression" dxfId="3" priority="5">
      <formula>$J$38&gt;0</formula>
    </cfRule>
  </conditionalFormatting>
  <conditionalFormatting sqref="K42">
    <cfRule type="expression" dxfId="2" priority="3">
      <formula>$J$42&gt;0</formula>
    </cfRule>
  </conditionalFormatting>
  <conditionalFormatting sqref="K40:L41">
    <cfRule type="expression" dxfId="1" priority="4">
      <formula>$J$40&gt;0</formula>
    </cfRule>
  </conditionalFormatting>
  <conditionalFormatting sqref="K44:L45">
    <cfRule type="expression" dxfId="0" priority="2">
      <formula>$J$44&gt;0</formula>
    </cfRule>
  </conditionalFormatting>
  <pageMargins left="0.23622047244094488" right="0.23622047244094488" top="0.74803149606299213" bottom="0.74803149606299213" header="0.31496062992125984" footer="0.31496062992125984"/>
  <pageSetup paperSize="9" scale="76" fitToHeight="0" orientation="portrait" horizontalDpi="1200" verticalDpi="1200" r:id="rId1"/>
  <headerFooter alignWithMargins="0">
    <oddHeader>&amp;L&amp;C&amp;G&amp;R&amp;"Arial,Fed"&amp;12 &amp;KFF00002026</oddHeader>
    <oddFooter>&amp;LLektionsplanen er godkendt af Beredskabsstyrelsen.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workbookViewId="0">
      <selection activeCell="J22" sqref="J22"/>
    </sheetView>
  </sheetViews>
  <sheetFormatPr defaultRowHeight="15" x14ac:dyDescent="0.25"/>
  <cols>
    <col min="1" max="1" width="31" customWidth="1"/>
    <col min="2" max="5" width="9.85546875" customWidth="1"/>
    <col min="6" max="11" width="8.85546875" customWidth="1"/>
  </cols>
  <sheetData>
    <row r="1" spans="1:6" ht="15.75" x14ac:dyDescent="0.25">
      <c r="A1" s="194" t="s">
        <v>113</v>
      </c>
      <c r="B1" s="195"/>
      <c r="C1" s="195"/>
      <c r="D1" s="196" t="s">
        <v>114</v>
      </c>
      <c r="E1" s="195"/>
    </row>
    <row r="2" spans="1:6" ht="15.75" x14ac:dyDescent="0.25">
      <c r="B2" s="197"/>
      <c r="C2" s="197"/>
      <c r="D2" s="197"/>
      <c r="E2" s="197"/>
    </row>
    <row r="3" spans="1:6" ht="15.75" x14ac:dyDescent="0.25">
      <c r="A3" s="198" t="s">
        <v>115</v>
      </c>
      <c r="B3" s="199"/>
      <c r="C3" s="199"/>
      <c r="D3" s="199"/>
      <c r="E3" s="199"/>
      <c r="F3" s="200"/>
    </row>
    <row r="4" spans="1:6" ht="15.75" x14ac:dyDescent="0.25">
      <c r="A4" s="194" t="s">
        <v>116</v>
      </c>
      <c r="B4" s="197"/>
      <c r="C4" s="201"/>
      <c r="D4" s="202"/>
      <c r="E4" s="203"/>
    </row>
    <row r="5" spans="1:6" ht="15.75" x14ac:dyDescent="0.25">
      <c r="A5" s="204"/>
      <c r="B5" s="197"/>
      <c r="C5" s="201"/>
      <c r="D5" s="202"/>
      <c r="E5" s="203"/>
    </row>
    <row r="6" spans="1:6" ht="15.75" x14ac:dyDescent="0.25">
      <c r="A6" s="204" t="s">
        <v>117</v>
      </c>
      <c r="B6" s="197"/>
      <c r="C6" s="201"/>
      <c r="D6" s="202"/>
      <c r="E6" s="203"/>
    </row>
    <row r="7" spans="1:6" ht="15.75" x14ac:dyDescent="0.25">
      <c r="B7" s="197"/>
      <c r="C7" s="201"/>
      <c r="D7" s="202"/>
      <c r="E7" s="203"/>
    </row>
    <row r="8" spans="1:6" x14ac:dyDescent="0.25">
      <c r="A8" s="205" t="s">
        <v>118</v>
      </c>
      <c r="B8" s="206"/>
      <c r="C8" s="207"/>
      <c r="D8" s="207"/>
      <c r="E8" s="207"/>
    </row>
    <row r="9" spans="1:6" x14ac:dyDescent="0.25">
      <c r="A9" s="208" t="s">
        <v>119</v>
      </c>
      <c r="B9" s="428">
        <f>'2020 lektionsplan'!G30</f>
        <v>0</v>
      </c>
      <c r="C9" s="428"/>
      <c r="D9" s="428"/>
      <c r="E9" s="428"/>
    </row>
    <row r="10" spans="1:6" x14ac:dyDescent="0.25">
      <c r="A10" s="209" t="s">
        <v>120</v>
      </c>
      <c r="B10" s="428">
        <f>'2020 lektionsplan'!G31</f>
        <v>0</v>
      </c>
      <c r="C10" s="428"/>
      <c r="D10" s="428"/>
      <c r="E10" s="428"/>
    </row>
    <row r="11" spans="1:6" x14ac:dyDescent="0.25">
      <c r="A11" s="208" t="s">
        <v>121</v>
      </c>
      <c r="B11" s="429">
        <f>'2020 lektionsplan'!G32</f>
        <v>0</v>
      </c>
      <c r="C11" s="429"/>
      <c r="D11" s="429"/>
      <c r="E11" s="429"/>
    </row>
    <row r="12" spans="1:6" x14ac:dyDescent="0.25">
      <c r="A12" s="209" t="s">
        <v>122</v>
      </c>
      <c r="B12" s="428">
        <f>'2020 lektionsplan'!G33</f>
        <v>0</v>
      </c>
      <c r="C12" s="428"/>
      <c r="D12" s="428"/>
      <c r="E12" s="428"/>
    </row>
    <row r="13" spans="1:6" x14ac:dyDescent="0.25">
      <c r="A13" s="208" t="s">
        <v>10</v>
      </c>
      <c r="B13" s="428">
        <f>'2020 lektionsplan'!G34</f>
        <v>0</v>
      </c>
      <c r="C13" s="428"/>
      <c r="D13" s="428"/>
      <c r="E13" s="428"/>
    </row>
    <row r="14" spans="1:6" x14ac:dyDescent="0.25">
      <c r="A14" s="208" t="s">
        <v>123</v>
      </c>
      <c r="B14" s="428">
        <f>'2020 lektionsplan'!G37</f>
        <v>0</v>
      </c>
      <c r="C14" s="428"/>
      <c r="D14" s="428"/>
      <c r="E14" s="428"/>
    </row>
    <row r="15" spans="1:6" x14ac:dyDescent="0.25">
      <c r="A15" s="210"/>
      <c r="B15" s="211"/>
      <c r="C15" s="211"/>
      <c r="D15" s="211"/>
      <c r="E15" s="211"/>
    </row>
    <row r="16" spans="1:6" x14ac:dyDescent="0.25">
      <c r="A16" s="205" t="s">
        <v>124</v>
      </c>
      <c r="B16" s="207"/>
      <c r="C16" s="207"/>
      <c r="D16" s="211"/>
      <c r="E16" s="207"/>
    </row>
    <row r="17" spans="1:13" x14ac:dyDescent="0.25">
      <c r="A17" s="208" t="s">
        <v>125</v>
      </c>
      <c r="B17" s="428">
        <f>'2020 lektionsplan'!G35</f>
        <v>0</v>
      </c>
      <c r="C17" s="428"/>
      <c r="D17" s="428"/>
      <c r="E17" s="428"/>
    </row>
    <row r="18" spans="1:13" x14ac:dyDescent="0.25">
      <c r="A18" s="208" t="s">
        <v>126</v>
      </c>
      <c r="B18" s="428">
        <f>'2020 lektionsplan'!G36</f>
        <v>0</v>
      </c>
      <c r="C18" s="428"/>
      <c r="D18" s="428"/>
      <c r="E18" s="428"/>
    </row>
    <row r="19" spans="1:13" x14ac:dyDescent="0.25">
      <c r="A19" s="207"/>
      <c r="B19" s="430"/>
      <c r="C19" s="430"/>
      <c r="D19" s="430"/>
      <c r="E19" s="430"/>
    </row>
    <row r="20" spans="1:13" x14ac:dyDescent="0.25">
      <c r="A20" s="205" t="s">
        <v>127</v>
      </c>
      <c r="B20" s="431"/>
      <c r="C20" s="431"/>
      <c r="D20" s="431"/>
      <c r="E20" s="431"/>
    </row>
    <row r="21" spans="1:13" x14ac:dyDescent="0.25">
      <c r="A21" s="425" t="s">
        <v>128</v>
      </c>
      <c r="B21" s="425"/>
      <c r="C21" s="425"/>
      <c r="D21" s="426">
        <f>'2020 lektionsplan'!G28</f>
        <v>0</v>
      </c>
      <c r="E21" s="427"/>
    </row>
    <row r="22" spans="1:13" ht="15.75" thickBot="1" x14ac:dyDescent="0.3">
      <c r="A22" s="425" t="s">
        <v>129</v>
      </c>
      <c r="B22" s="425"/>
      <c r="C22" s="425"/>
      <c r="D22" s="426">
        <f>'2020 lektionsplan'!G29</f>
        <v>0</v>
      </c>
      <c r="E22" s="427"/>
    </row>
    <row r="23" spans="1:13" ht="15.75" thickBot="1" x14ac:dyDescent="0.3">
      <c r="A23" s="212" t="s">
        <v>130</v>
      </c>
      <c r="B23" s="434" t="str">
        <f>IF([1]Lektionsoversigt!I120&gt;0,[1]Lektionsoversigt!I120,"")</f>
        <v/>
      </c>
      <c r="C23" s="435"/>
      <c r="D23" s="435"/>
      <c r="E23" s="436"/>
    </row>
    <row r="24" spans="1:13" x14ac:dyDescent="0.25">
      <c r="A24" s="213" t="s">
        <v>131</v>
      </c>
      <c r="B24" t="str">
        <f>IF([1]Lektionsoversigt!I140&gt;0,[1]Lektionsoversigt!I140,"")</f>
        <v/>
      </c>
      <c r="D24" s="214"/>
    </row>
    <row r="25" spans="1:13" x14ac:dyDescent="0.25">
      <c r="D25" s="214"/>
    </row>
    <row r="26" spans="1:13" x14ac:dyDescent="0.25">
      <c r="A26" s="198" t="s">
        <v>132</v>
      </c>
      <c r="B26" s="213"/>
      <c r="D26" s="215"/>
    </row>
    <row r="27" spans="1:13" x14ac:dyDescent="0.25">
      <c r="A27" s="216" t="s">
        <v>133</v>
      </c>
      <c r="B27" s="437">
        <f>'2020 lektionsplan'!G47</f>
        <v>43903</v>
      </c>
      <c r="C27" s="437"/>
      <c r="D27" s="438">
        <f>'2020 lektionsplan'!G64</f>
        <v>43904</v>
      </c>
      <c r="E27" s="438"/>
      <c r="F27" s="439">
        <f>'2020 lektionsplan'!G88</f>
        <v>43905</v>
      </c>
      <c r="G27" s="440"/>
      <c r="H27" s="441">
        <f>'2020 lektionsplan'!G116</f>
        <v>43910</v>
      </c>
      <c r="I27" s="442"/>
      <c r="J27" s="441">
        <f>'2020 lektionsplan'!G136</f>
        <v>43911</v>
      </c>
      <c r="K27" s="443"/>
      <c r="L27" s="432">
        <f>'2020 lektionsplan'!G161</f>
        <v>43912</v>
      </c>
      <c r="M27" s="433"/>
    </row>
    <row r="28" spans="1:13" x14ac:dyDescent="0.25">
      <c r="A28" s="216" t="s">
        <v>134</v>
      </c>
      <c r="B28" s="217">
        <f>'2020 lektionsplan'!B48</f>
        <v>0.66666666666666663</v>
      </c>
      <c r="C28" s="217">
        <f>'2020 lektionsplan'!C61</f>
        <v>0.84722106666666674</v>
      </c>
      <c r="D28" s="217">
        <f>'2020 lektionsplan'!B65</f>
        <v>0.33333333333333331</v>
      </c>
      <c r="E28" s="217">
        <f>'2020 lektionsplan'!C86</f>
        <v>0.62499813333333332</v>
      </c>
      <c r="F28" s="217">
        <f>'2020 lektionsplan'!B89</f>
        <v>0.33333333333333331</v>
      </c>
      <c r="G28" s="217">
        <f>'2020 lektionsplan'!C110</f>
        <v>0.62499813333333332</v>
      </c>
      <c r="H28" s="217">
        <f>'2020 lektionsplan'!B117</f>
        <v>0.66666666666666663</v>
      </c>
      <c r="I28" s="217">
        <f>'2020 lektionsplan'!C129</f>
        <v>0.83680446666666675</v>
      </c>
      <c r="J28" s="217">
        <f>'2020 lektionsplan'!B137</f>
        <v>0.33333333333333331</v>
      </c>
      <c r="K28" s="217">
        <f>'2020 lektionsplan'!C158</f>
        <v>0.59374833333333332</v>
      </c>
      <c r="L28" s="222">
        <f>'2020 lektionsplan'!B162</f>
        <v>0.33333333333333331</v>
      </c>
      <c r="M28" s="227">
        <f>'2020 lektionsplan'!C174</f>
        <v>0.52083213333333322</v>
      </c>
    </row>
    <row r="29" spans="1:13" x14ac:dyDescent="0.25">
      <c r="B29" s="213"/>
    </row>
    <row r="30" spans="1:13" ht="25.5" x14ac:dyDescent="0.25">
      <c r="A30" s="198" t="s">
        <v>135</v>
      </c>
      <c r="B30" s="218" t="s">
        <v>109</v>
      </c>
      <c r="C30" s="219" t="s">
        <v>110</v>
      </c>
      <c r="D30" s="220" t="s">
        <v>136</v>
      </c>
      <c r="E30" s="220" t="s">
        <v>137</v>
      </c>
    </row>
    <row r="31" spans="1:13" x14ac:dyDescent="0.25">
      <c r="A31" s="216" t="s">
        <v>138</v>
      </c>
      <c r="B31" s="221">
        <f>'2020 lektionsplan'!G88</f>
        <v>43905</v>
      </c>
      <c r="C31" s="221">
        <f>'2020 lektionsplan'!G116</f>
        <v>43910</v>
      </c>
      <c r="D31" s="221">
        <f>'2020 lektionsplan'!G161</f>
        <v>43912</v>
      </c>
      <c r="E31" s="221">
        <f>'2020 lektionsplan'!G161</f>
        <v>43912</v>
      </c>
    </row>
    <row r="32" spans="1:13" x14ac:dyDescent="0.25">
      <c r="A32" s="216" t="s">
        <v>139</v>
      </c>
      <c r="B32" s="222">
        <f>'2020 lektionsplan'!B112</f>
        <v>0.62847033333333335</v>
      </c>
      <c r="C32" s="222">
        <f>'2020 lektionsplan'!B132</f>
        <v>0.84027666666666678</v>
      </c>
      <c r="D32" s="222">
        <f>'2020 lektionsplan'!B180</f>
        <v>0.55902633333333329</v>
      </c>
      <c r="E32" s="222">
        <f>'2020 lektionsplan'!B183</f>
        <v>0.55902633333333329</v>
      </c>
    </row>
    <row r="33" spans="1:5" x14ac:dyDescent="0.25">
      <c r="A33" s="223" t="s">
        <v>140</v>
      </c>
      <c r="B33" s="222" t="str">
        <f>'2020 lektionsplan'!C112</f>
        <v/>
      </c>
      <c r="C33" s="222" t="str">
        <f>'2020 lektionsplan'!C132</f>
        <v/>
      </c>
      <c r="D33" s="222" t="str">
        <f>'2020 lektionsplan'!C180</f>
        <v/>
      </c>
      <c r="E33" s="222" t="str">
        <f>'2020 lektionsplan'!C183</f>
        <v/>
      </c>
    </row>
    <row r="34" spans="1:5" x14ac:dyDescent="0.25">
      <c r="A34" s="224" t="s">
        <v>141</v>
      </c>
      <c r="B34" s="225"/>
      <c r="C34" s="225"/>
      <c r="D34" s="225"/>
      <c r="E34" s="225"/>
    </row>
  </sheetData>
  <sheetProtection algorithmName="SHA-512" hashValue="13MYE8TFZgJ8BYCWAfvqE95hCvLa5GHlNu11fldkKR8IjPOr7u+xPbVY7Gx579RYkrk7AjZOYFLgWQ9BQFwt9g==" saltValue="ce1UIJI1v/ZI/OWIvMlojA==" spinCount="100000" sheet="1" objects="1" scenarios="1"/>
  <mergeCells count="20">
    <mergeCell ref="L27:M27"/>
    <mergeCell ref="B23:E23"/>
    <mergeCell ref="B27:C27"/>
    <mergeCell ref="D27:E27"/>
    <mergeCell ref="F27:G27"/>
    <mergeCell ref="H27:I27"/>
    <mergeCell ref="J27:K27"/>
    <mergeCell ref="A22:C22"/>
    <mergeCell ref="D22:E22"/>
    <mergeCell ref="B9:E9"/>
    <mergeCell ref="B10:E10"/>
    <mergeCell ref="B11:E11"/>
    <mergeCell ref="B12:E12"/>
    <mergeCell ref="B13:E13"/>
    <mergeCell ref="B14:E14"/>
    <mergeCell ref="B17:E17"/>
    <mergeCell ref="B18:E18"/>
    <mergeCell ref="B19:E20"/>
    <mergeCell ref="A21:C21"/>
    <mergeCell ref="D21:E21"/>
  </mergeCells>
  <hyperlinks>
    <hyperlink ref="D1" r:id="rId1" display="mailto:cfo@brs.dk" xr:uid="{00000000-0004-0000-01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2020 lektionsplan</vt:lpstr>
      <vt:lpstr>Anmeldelse Ny</vt:lpstr>
      <vt:lpstr>'2020 lektionsplan'!Udskriftsområde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ADR</dc:title>
  <dc:subject>Afstigning</dc:subject>
  <dc:creator>Tonni Ramstedt</dc:creator>
  <cp:lastModifiedBy>Kamma Aziza Strube-Weber</cp:lastModifiedBy>
  <cp:lastPrinted>2026-08-20T13:24:57Z</cp:lastPrinted>
  <dcterms:created xsi:type="dcterms:W3CDTF">2019-09-12T13:12:22Z</dcterms:created>
  <dcterms:modified xsi:type="dcterms:W3CDTF">2026-08-20T13:26:11Z</dcterms:modified>
</cp:coreProperties>
</file>