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https://turdk.sharepoint.com/sites/TURUddannelse/Shared Documents/EUD/EUD dokumenter på tur.dk - tjeklisten/19. Skabeloner til ADR-kurser/"/>
    </mc:Choice>
  </mc:AlternateContent>
  <xr:revisionPtr revIDLastSave="3" documentId="8_{64926453-9243-49F5-861B-A06D23EAFCCD}" xr6:coauthVersionLast="47" xr6:coauthVersionMax="47" xr10:uidLastSave="{8E8920D9-03E1-4E79-883A-EF2CAEE41EA4}"/>
  <bookViews>
    <workbookView xWindow="-120" yWindow="-120" windowWidth="29040" windowHeight="15720" tabRatio="802" xr2:uid="{00000000-000D-0000-FFFF-FFFF00000000}"/>
  </bookViews>
  <sheets>
    <sheet name="Lektionsoversigt" sheetId="1" r:id="rId1"/>
    <sheet name="Anmeldelse NY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5" i="1" l="1"/>
  <c r="D52" i="1"/>
  <c r="B144" i="1"/>
  <c r="B113" i="1"/>
  <c r="B42" i="1"/>
  <c r="B46" i="1"/>
  <c r="B38" i="1"/>
  <c r="B40" i="1"/>
  <c r="B91" i="1"/>
  <c r="B44" i="1"/>
  <c r="B134" i="1"/>
  <c r="B135" i="1"/>
  <c r="B104" i="1"/>
  <c r="B87" i="1"/>
  <c r="B18" i="3" l="1"/>
  <c r="B17" i="3"/>
  <c r="D22" i="3"/>
  <c r="D21" i="3"/>
  <c r="B14" i="3"/>
  <c r="B10" i="3"/>
  <c r="B11" i="3"/>
  <c r="B12" i="3"/>
  <c r="B13" i="3"/>
  <c r="B9" i="3"/>
  <c r="C29" i="3" l="1"/>
  <c r="F107" i="1" l="1"/>
  <c r="H26" i="3" l="1"/>
  <c r="F157" i="1" l="1"/>
  <c r="F140" i="1"/>
  <c r="F89" i="1"/>
  <c r="C144" i="1" l="1"/>
  <c r="B146" i="1" s="1"/>
  <c r="D152" i="1"/>
  <c r="D149" i="1"/>
  <c r="D146" i="1"/>
  <c r="C146" i="1" l="1"/>
  <c r="B147" i="1" s="1"/>
  <c r="C147" i="1" s="1"/>
  <c r="D124" i="1" l="1"/>
  <c r="D61" i="1"/>
  <c r="D64" i="1"/>
  <c r="D58" i="1"/>
  <c r="F26" i="3"/>
  <c r="B92" i="1"/>
  <c r="F137" i="1" l="1"/>
  <c r="B75" i="1"/>
  <c r="D26" i="3" s="1"/>
  <c r="I88" i="1" l="1"/>
  <c r="D130" i="1"/>
  <c r="D127" i="1"/>
  <c r="D121" i="1"/>
  <c r="D118" i="1"/>
  <c r="D115" i="1"/>
  <c r="D101" i="1"/>
  <c r="D98" i="1"/>
  <c r="D95" i="1"/>
  <c r="D83" i="1"/>
  <c r="D80" i="1"/>
  <c r="D77" i="1"/>
  <c r="D67" i="1"/>
  <c r="G48" i="1"/>
  <c r="B49" i="1"/>
  <c r="B26" i="3" s="1"/>
  <c r="D49" i="1"/>
  <c r="C113" i="1"/>
  <c r="C75" i="1"/>
  <c r="G13" i="1"/>
  <c r="F21" i="1"/>
  <c r="H21" i="1"/>
  <c r="I21" i="1"/>
  <c r="B25" i="3" l="1"/>
  <c r="G74" i="1"/>
  <c r="C49" i="1"/>
  <c r="B50" i="1" s="1"/>
  <c r="C50" i="1" s="1"/>
  <c r="B52" i="1" s="1"/>
  <c r="C52" i="1" s="1"/>
  <c r="B53" i="1" s="1"/>
  <c r="C53" i="1" s="1"/>
  <c r="B55" i="1" s="1"/>
  <c r="B77" i="1"/>
  <c r="C77" i="1" s="1"/>
  <c r="B78" i="1" s="1"/>
  <c r="C78" i="1" s="1"/>
  <c r="B80" i="1" s="1"/>
  <c r="C80" i="1" s="1"/>
  <c r="B81" i="1" s="1"/>
  <c r="C81" i="1" s="1"/>
  <c r="B115" i="1"/>
  <c r="C115" i="1" s="1"/>
  <c r="B116" i="1" s="1"/>
  <c r="C116" i="1" s="1"/>
  <c r="B118" i="1" s="1"/>
  <c r="C118" i="1" s="1"/>
  <c r="B119" i="1" s="1"/>
  <c r="C119" i="1" s="1"/>
  <c r="G112" i="1" l="1"/>
  <c r="G21" i="1" s="1"/>
  <c r="B29" i="3"/>
  <c r="E29" i="3"/>
  <c r="D25" i="3"/>
  <c r="B83" i="1"/>
  <c r="C83" i="1" s="1"/>
  <c r="B84" i="1" s="1"/>
  <c r="B121" i="1"/>
  <c r="C121" i="1" s="1"/>
  <c r="B122" i="1" s="1"/>
  <c r="C122" i="1" s="1"/>
  <c r="B124" i="1" s="1"/>
  <c r="C124" i="1" s="1"/>
  <c r="B125" i="1" s="1"/>
  <c r="C125" i="1" s="1"/>
  <c r="C55" i="1"/>
  <c r="B56" i="1" s="1"/>
  <c r="C56" i="1" s="1"/>
  <c r="G143" i="1" l="1"/>
  <c r="F25" i="3"/>
  <c r="F29" i="3"/>
  <c r="H25" i="3"/>
  <c r="D29" i="3"/>
  <c r="C84" i="1"/>
  <c r="B86" i="1" s="1"/>
  <c r="C86" i="1" s="1"/>
  <c r="B127" i="1"/>
  <c r="C127" i="1" s="1"/>
  <c r="B128" i="1" s="1"/>
  <c r="C128" i="1" s="1"/>
  <c r="B130" i="1" s="1"/>
  <c r="C130" i="1" s="1"/>
  <c r="B131" i="1" s="1"/>
  <c r="C131" i="1" s="1"/>
  <c r="B58" i="1"/>
  <c r="C58" i="1" s="1"/>
  <c r="B59" i="1" s="1"/>
  <c r="C59" i="1" s="1"/>
  <c r="B61" i="1" s="1"/>
  <c r="C61" i="1" s="1"/>
  <c r="B62" i="1" s="1"/>
  <c r="C62" i="1" s="1"/>
  <c r="B133" i="1" l="1"/>
  <c r="C133" i="1" s="1"/>
  <c r="B136" i="1" s="1"/>
  <c r="B139" i="1" s="1"/>
  <c r="G26" i="3"/>
  <c r="B88" i="1"/>
  <c r="B64" i="1"/>
  <c r="C64" i="1" s="1"/>
  <c r="B65" i="1" s="1"/>
  <c r="C65" i="1" s="1"/>
  <c r="B67" i="1" s="1"/>
  <c r="C67" i="1" s="1"/>
  <c r="B68" i="1" s="1"/>
  <c r="C68" i="1" s="1"/>
  <c r="B30" i="3" l="1"/>
  <c r="C88" i="1"/>
  <c r="C139" i="1"/>
  <c r="E30" i="3"/>
  <c r="D30" i="3"/>
  <c r="C136" i="1"/>
  <c r="B70" i="1"/>
  <c r="C70" i="1" s="1"/>
  <c r="B71" i="1" s="1"/>
  <c r="C71" i="1" s="1"/>
  <c r="C26" i="3" s="1"/>
  <c r="B141" i="1" l="1"/>
  <c r="C141" i="1" s="1"/>
  <c r="E31" i="3"/>
  <c r="D31" i="3"/>
  <c r="B90" i="1"/>
  <c r="C90" i="1" s="1"/>
  <c r="B93" i="1" s="1"/>
  <c r="B31" i="3"/>
  <c r="B149" i="1" l="1"/>
  <c r="C149" i="1" l="1"/>
  <c r="B150" i="1" s="1"/>
  <c r="C150" i="1" l="1"/>
  <c r="B152" i="1" s="1"/>
  <c r="C152" i="1" l="1"/>
  <c r="B153" i="1" s="1"/>
  <c r="C153" i="1" l="1"/>
  <c r="B155" i="1" l="1"/>
  <c r="C155" i="1" s="1"/>
  <c r="B156" i="1" s="1"/>
  <c r="F30" i="3" s="1"/>
  <c r="I26" i="3"/>
  <c r="C156" i="1" l="1"/>
  <c r="F31" i="3" s="1"/>
  <c r="B158" i="1" l="1"/>
  <c r="C158" i="1" s="1"/>
  <c r="K91" i="1" l="1"/>
  <c r="C93" i="1"/>
  <c r="B95" i="1" s="1"/>
  <c r="C95" i="1" s="1"/>
  <c r="B96" i="1" s="1"/>
  <c r="C96" i="1" s="1"/>
  <c r="B98" i="1" s="1"/>
  <c r="C98" i="1" s="1"/>
  <c r="B99" i="1" s="1"/>
  <c r="C99" i="1" s="1"/>
  <c r="B101" i="1" s="1"/>
  <c r="C101" i="1" s="1"/>
  <c r="B102" i="1" s="1"/>
  <c r="C102" i="1" s="1"/>
  <c r="B105" i="1" l="1"/>
  <c r="C105" i="1" s="1"/>
  <c r="B106" i="1" s="1"/>
  <c r="E26" i="3"/>
  <c r="C30" i="3" l="1"/>
  <c r="C106" i="1"/>
  <c r="B108" i="1" l="1"/>
  <c r="C108" i="1" s="1"/>
  <c r="C31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Jørgen Gregersen</author>
    <author>Svend ny</author>
  </authors>
  <commentList>
    <comment ref="F3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Udfyldes KUN hvis undervisningen afholdes på anden adresse, end den ovenfor udfyldte "kursusudbyder adresse"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JUdfyldes KUN hvis eksamen afholdes på anden adresse, end den ovenfor udfyldte "kursusudbyder adresse"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6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Særlig info:
Kunne være, hvis adgang til undervisning eller eksamen kræver særlige foranstaltninger eller lignende. (Eksempelvis: Ringe til portner, tlf. xx xx xx xx). Anmærkning overføres aut. til Anmeldelse-Bestillings-ark.</t>
        </r>
      </text>
    </comment>
  </commentList>
</comments>
</file>

<file path=xl/sharedStrings.xml><?xml version="1.0" encoding="utf-8"?>
<sst xmlns="http://schemas.openxmlformats.org/spreadsheetml/2006/main" count="166" uniqueCount="124">
  <si>
    <t xml:space="preserve">kursusstart </t>
  </si>
  <si>
    <t>(dd-mm-åå)</t>
  </si>
  <si>
    <t>mødetidspunkt</t>
  </si>
  <si>
    <t>(tt:mm)</t>
  </si>
  <si>
    <t>nødvendig tid ved opstart, før egentlig undervisning første dag</t>
  </si>
  <si>
    <t>antal minutter</t>
  </si>
  <si>
    <t>varighed af middagspause (anbefalet 30 minutter)</t>
  </si>
  <si>
    <t>varighed af pauser efter hver lektion (anbefalet 10 min)</t>
  </si>
  <si>
    <t>Instruktør(er): Teoretiske lektioner</t>
  </si>
  <si>
    <t>Instruktør(er): Praktiske lektioner</t>
  </si>
  <si>
    <t>Kursusudbyder (navn)</t>
  </si>
  <si>
    <t>Kursusudbyder (adresse)</t>
  </si>
  <si>
    <t>Postnr. og by:</t>
  </si>
  <si>
    <t>Kursusudbyders CVR-nr.</t>
  </si>
  <si>
    <t>Tlf. til eventuel kontakt vedr. tilsyn:</t>
  </si>
  <si>
    <t>Undervisningen afholdes (adr.):</t>
  </si>
  <si>
    <t>Eksamen afholdes (adr.hvis anden):</t>
  </si>
  <si>
    <t>Evt. særlig info til BRS:</t>
  </si>
  <si>
    <t>Antal kursister - repetition grundkursus:</t>
  </si>
  <si>
    <t>Antal kursister - repetition grundkursus + klasse 1:</t>
  </si>
  <si>
    <t>Antal kursister - repetition grundkursus + klasse 1 + Tank:</t>
  </si>
  <si>
    <t>Antal kursister - repetition grundkursus + Tank:</t>
  </si>
  <si>
    <t>Antal kursister - repetition grundkursus + klasse1 + klasse 7</t>
  </si>
  <si>
    <t>fra</t>
  </si>
  <si>
    <t>til</t>
  </si>
  <si>
    <t>min</t>
  </si>
  <si>
    <t>lekt.</t>
  </si>
  <si>
    <t>Dag 1</t>
  </si>
  <si>
    <r>
      <t xml:space="preserve">Velkomst og opstart. </t>
    </r>
    <r>
      <rPr>
        <b/>
        <sz val="11"/>
        <rFont val="Tahoma"/>
        <family val="2"/>
      </rPr>
      <t>NB! Emnerne herunder skal repeteres i forhold til tidl. udd.</t>
    </r>
  </si>
  <si>
    <t>Introduktion til håndbog. Repetition af- ændringer i-  regler m.m.</t>
  </si>
  <si>
    <t>Lovgivning. Almindelige bestemmelser vedrørende transport af farligt gods.</t>
  </si>
  <si>
    <t>Pause</t>
  </si>
  <si>
    <t xml:space="preserve">Andre transportformer - Multimodal transport. </t>
  </si>
  <si>
    <t>Stoffernes vigtigste faretyper og egenskaber, klassificering</t>
  </si>
  <si>
    <t xml:space="preserve">Hensigtsmæssige forebyggende sikkerhedsmæssige foranstaltninger i forhold hertil. </t>
  </si>
  <si>
    <t xml:space="preserve">Emballagekrav. Afmærkning af kolli - faresedler og påskrifter. </t>
  </si>
  <si>
    <t>Transportdokumenter, skriftlige anvisninger, containerpakkeattester</t>
  </si>
  <si>
    <t>Kontrol af overensstemmelse mellem kolliafmærkning og transportdokumenter</t>
  </si>
  <si>
    <t xml:space="preserve">Middag </t>
  </si>
  <si>
    <t>Transport ”under frimængden”</t>
  </si>
  <si>
    <t>Transport under "Begrænsede mængder" og "Undtagne mængder"</t>
  </si>
  <si>
    <t>Regler for sammenlæsning. Regler for håndtering i forbindelse med af- og pålæsning</t>
  </si>
  <si>
    <t>Fareskilte og faresedler (køretøj, veksellad, container). Regler for afmærkning af køretøjer</t>
  </si>
  <si>
    <t>Regler for begrænsninger i transporteret mængde i visse klasser. Lastsikring (surring / stuvning)</t>
  </si>
  <si>
    <t>Ansvar. Eget og andres. - Transport af farligt affald (herunder eksport/import) og miljøbeskyttelse.</t>
  </si>
  <si>
    <t>Trafiksikkerhed - Tunnelsikkerhed, 1.-hjælp vedr. forbrændinger, ætsninger og forgiftninger</t>
  </si>
  <si>
    <t>Oplæg til praktisk øvelse</t>
  </si>
  <si>
    <t>Dag 2</t>
  </si>
  <si>
    <r>
      <rPr>
        <b/>
        <sz val="11"/>
        <rFont val="Tahoma"/>
        <family val="2"/>
      </rPr>
      <t>Praktisk øvelse</t>
    </r>
    <r>
      <rPr>
        <sz val="11"/>
        <rFont val="Tahoma"/>
        <family val="2"/>
      </rPr>
      <t xml:space="preserve"> - Grundlæggende viden om brug af: Køretøjets udstyr/brandslukningsudstyr</t>
    </r>
  </si>
  <si>
    <t>Personligt værneudstyr</t>
  </si>
  <si>
    <t xml:space="preserve">Uheldsøvelse - generelle forholdsregler for chaufføren </t>
  </si>
  <si>
    <t>eventuelle særlige tiltag, brandslukning, førstehjælp</t>
  </si>
  <si>
    <t>Uheldsøvelse - fortsat</t>
  </si>
  <si>
    <t>Formål med- og betjening af- evt. teknisk udstyr på køretøjer. Eks. Køleanlæg etc.</t>
  </si>
  <si>
    <t xml:space="preserve">Middag og forberedelse til eksamen </t>
  </si>
  <si>
    <t>Eksamen for</t>
  </si>
  <si>
    <t>Repetition Grundkursus</t>
  </si>
  <si>
    <t>Evaluering af eksamen mv. og afslutning af kursus for disse elever.</t>
  </si>
  <si>
    <r>
      <t>Klasse 1</t>
    </r>
    <r>
      <rPr>
        <sz val="11"/>
        <rFont val="Tahoma"/>
        <family val="2"/>
      </rPr>
      <t xml:space="preserve"> </t>
    </r>
  </si>
  <si>
    <t>Repetition af særlige regler for klasse 1</t>
  </si>
  <si>
    <t>Særlige risici i forbindelse med eksplosive og pyrotekniske stoffer og genstande</t>
  </si>
  <si>
    <t>Typer af køretøjer, godkendelsesattest, begrænsninger i læsset mængde m.v.</t>
  </si>
  <si>
    <t>Særlige krav vedrørende sammenlæsning af stoffer og genstande i klasse 1</t>
  </si>
  <si>
    <t>Opsamling og repetition, klasse 1</t>
  </si>
  <si>
    <t>Bestemmelser vedrørende eksamen</t>
  </si>
  <si>
    <t>Pause og forberedelse til eksamen</t>
  </si>
  <si>
    <t>Repetition Grundkursus +           kl. 1</t>
  </si>
  <si>
    <t>Kursister der også skal repetere tank og/ eller klasse 7 fortsætter undervisningen, iht. planen, dag 3 og/ eller dag 4</t>
  </si>
  <si>
    <t>Dag 3</t>
  </si>
  <si>
    <r>
      <rPr>
        <b/>
        <sz val="11"/>
        <rFont val="Tahoma"/>
        <family val="2"/>
      </rPr>
      <t>Tank</t>
    </r>
    <r>
      <rPr>
        <sz val="11"/>
        <rFont val="Tahoma"/>
        <family val="2"/>
      </rPr>
      <t xml:space="preserve"> </t>
    </r>
  </si>
  <si>
    <t>Repetition af særlige regler for Tank.</t>
  </si>
  <si>
    <t>(godkendelsesattester, -mærkning, afmærkning med faresedler og orangefarvede skilte mv.)</t>
  </si>
  <si>
    <t>Generel teoretisk viden om de forskellige og forskelligartede lastnings- og aflæsningssystemer</t>
  </si>
  <si>
    <t>Hvorledes køretøjer reagerer under kørsel, herunder ladningens bevægelser</t>
  </si>
  <si>
    <t>Skvulpeplader, rumopdeling m.v.</t>
  </si>
  <si>
    <t>Praktisk øvelse TANK</t>
  </si>
  <si>
    <t>Særlige risici og indsatsmuligheder vedr. uheld, ifm. tankvognstransporter af farligt gods</t>
  </si>
  <si>
    <t>Middag</t>
  </si>
  <si>
    <t>Opsamling og evaluering af praktisk øvelse</t>
  </si>
  <si>
    <t>Forholdsregler i forbindelse med statisk elektricitet</t>
  </si>
  <si>
    <t>Tunnelrestriktioner</t>
  </si>
  <si>
    <t>repetition og opsamling på tanklektioner</t>
  </si>
  <si>
    <t>Pause og klargøring til eksamen</t>
  </si>
  <si>
    <t>Repetition grund + klasse 1  +  tank</t>
  </si>
  <si>
    <t>Repetition grund + tank</t>
  </si>
  <si>
    <t>Dag 4</t>
  </si>
  <si>
    <t xml:space="preserve">Klasse 7 </t>
  </si>
  <si>
    <t>Repetition af særlige regler for klasse 7</t>
  </si>
  <si>
    <t>Herunder strålingstyper, særlige farer i forbindelse med ioniserende stråling</t>
  </si>
  <si>
    <t>Klassens særlige opbygning, undtagelseskolli og andre kollityper</t>
  </si>
  <si>
    <t>Særlige krav vedrørende emballering, håndtering, sammenlæsning og stuvning af radioaktive stoffer</t>
  </si>
  <si>
    <t>Særlige forholdsregler, der skal tages i tilfælde af en ulykke, der involverer radioaktive stoffer</t>
  </si>
  <si>
    <t>Middag - klargøring til eksamen</t>
  </si>
  <si>
    <t>Repetition grund + klasse 1 + klasse 7</t>
  </si>
  <si>
    <t>Instruktør (eksamensvagt) - hvis anden:</t>
  </si>
  <si>
    <t>Til Beredskabsstyrelsen, Center for Forebyggelse</t>
  </si>
  <si>
    <t>BRS-KTP-BFO-BFP-ADR@brs.dk</t>
  </si>
  <si>
    <t>Anmeldelse af farligt gods chaufførkursus (ADR-kursus)</t>
  </si>
  <si>
    <r>
      <t xml:space="preserve">jf. pkt. 4.1 i Beredskabsstyrelsens </t>
    </r>
    <r>
      <rPr>
        <i/>
        <sz val="11"/>
        <rFont val="Calibri"/>
        <family val="2"/>
      </rPr>
      <t>Vilkår for godkendelse af farligt gods chaufførkurser</t>
    </r>
  </si>
  <si>
    <t>Anmeldelse sker af hensyn til Beredskabsstyrelsens mulighed for at føre tilsyn med kurset.</t>
  </si>
  <si>
    <t>Kursusudbyder</t>
  </si>
  <si>
    <t>Navn:</t>
  </si>
  <si>
    <t>Adresse</t>
  </si>
  <si>
    <t>Postnr. og by</t>
  </si>
  <si>
    <t>CVR-nummer</t>
  </si>
  <si>
    <t xml:space="preserve">Særlige adgangsforhold: </t>
  </si>
  <si>
    <t>Kursussted</t>
  </si>
  <si>
    <t>Undervsiningen afholdes, adresse:</t>
  </si>
  <si>
    <t>Eksamen afholdes (adr. hvis anden)</t>
  </si>
  <si>
    <t>Instruktør(er)s navn(e)</t>
  </si>
  <si>
    <t>Teori:</t>
  </si>
  <si>
    <t xml:space="preserve">Praktiske øvelser (hvis disse afholdes og med anden instruktør end ved teori): </t>
  </si>
  <si>
    <t xml:space="preserve">Tidsrummet for undervisning: </t>
  </si>
  <si>
    <t>Kursusdatoer</t>
  </si>
  <si>
    <t>Tidsrum (start/slut)</t>
  </si>
  <si>
    <t xml:space="preserve">Tidsrummet for eksamen: </t>
  </si>
  <si>
    <t>Rep grund</t>
  </si>
  <si>
    <t>Rep Grund+1</t>
  </si>
  <si>
    <t>Rep Grund+1+T</t>
  </si>
  <si>
    <t>Rep Grund+T</t>
  </si>
  <si>
    <t>Rep Grund +1+7</t>
  </si>
  <si>
    <t>Eksamensdato</t>
  </si>
  <si>
    <t>Tid - start:</t>
  </si>
  <si>
    <t>Tid - slut: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</si>
</sst>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"/>
    <numFmt numFmtId="165" formatCode="hh:mm;@"/>
    <numFmt numFmtId="166" formatCode="dd/mm/yy;@"/>
  </numFmts>
  <fonts count="19" x14ac:knownFonts="1">
    <font>
      <sz val="10"/>
      <name val="Arial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22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u/>
      <sz val="10"/>
      <color indexed="12"/>
      <name val="Arial"/>
      <family val="2"/>
    </font>
    <font>
      <b/>
      <sz val="9"/>
      <color indexed="81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i/>
      <sz val="11"/>
      <name val="Calibri"/>
      <family val="2"/>
    </font>
    <font>
      <sz val="11"/>
      <name val="Calibri"/>
      <family val="2"/>
    </font>
    <font>
      <sz val="9"/>
      <color indexed="81"/>
      <name val="Tahoma"/>
      <family val="2"/>
    </font>
    <font>
      <sz val="11"/>
      <name val="Tahoma"/>
      <family val="2"/>
    </font>
    <font>
      <b/>
      <sz val="11"/>
      <name val="Tahoma"/>
      <family val="2"/>
    </font>
    <font>
      <sz val="11"/>
      <color theme="1"/>
      <name val="Tahoma"/>
      <family val="2"/>
    </font>
    <font>
      <sz val="11"/>
      <color rgb="FFFF0000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2D050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354">
    <xf numFmtId="0" fontId="0" fillId="0" borderId="0" xfId="0"/>
    <xf numFmtId="0" fontId="4" fillId="0" borderId="0" xfId="0" applyFont="1"/>
    <xf numFmtId="0" fontId="1" fillId="0" borderId="0" xfId="0" applyFont="1"/>
    <xf numFmtId="0" fontId="6" fillId="0" borderId="0" xfId="0" applyFont="1"/>
    <xf numFmtId="0" fontId="2" fillId="0" borderId="0" xfId="0" applyFont="1"/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0" borderId="0" xfId="1" applyAlignment="1" applyProtection="1"/>
    <xf numFmtId="0" fontId="1" fillId="0" borderId="0" xfId="2" applyFont="1" applyAlignment="1">
      <alignment wrapText="1"/>
    </xf>
    <xf numFmtId="0" fontId="1" fillId="0" borderId="0" xfId="0" applyFont="1" applyAlignment="1">
      <alignment vertical="center"/>
    </xf>
    <xf numFmtId="20" fontId="0" fillId="0" borderId="1" xfId="0" applyNumberFormat="1" applyBorder="1" applyAlignment="1">
      <alignment horizontal="center"/>
    </xf>
    <xf numFmtId="0" fontId="10" fillId="0" borderId="0" xfId="0" applyFont="1"/>
    <xf numFmtId="0" fontId="5" fillId="0" borderId="0" xfId="0" applyFont="1"/>
    <xf numFmtId="0" fontId="7" fillId="0" borderId="0" xfId="0" applyFont="1"/>
    <xf numFmtId="0" fontId="11" fillId="0" borderId="0" xfId="0" applyFont="1"/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  <xf numFmtId="0" fontId="13" fillId="0" borderId="0" xfId="0" applyFont="1"/>
    <xf numFmtId="0" fontId="3" fillId="0" borderId="0" xfId="0" applyFont="1"/>
    <xf numFmtId="0" fontId="10" fillId="0" borderId="1" xfId="0" applyFont="1" applyBorder="1" applyAlignment="1">
      <alignment vertical="top" wrapText="1"/>
    </xf>
    <xf numFmtId="49" fontId="3" fillId="0" borderId="0" xfId="0" applyNumberFormat="1" applyFont="1"/>
    <xf numFmtId="20" fontId="2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left" vertical="top" wrapText="1"/>
    </xf>
    <xf numFmtId="20" fontId="2" fillId="0" borderId="50" xfId="0" applyNumberFormat="1" applyFont="1" applyBorder="1" applyAlignment="1">
      <alignment horizontal="center"/>
    </xf>
    <xf numFmtId="0" fontId="11" fillId="0" borderId="0" xfId="2" applyFont="1"/>
    <xf numFmtId="0" fontId="3" fillId="0" borderId="0" xfId="2" applyFont="1"/>
    <xf numFmtId="0" fontId="2" fillId="0" borderId="0" xfId="2"/>
    <xf numFmtId="0" fontId="10" fillId="0" borderId="1" xfId="2" applyFont="1" applyBorder="1" applyAlignment="1">
      <alignment vertical="top" wrapText="1"/>
    </xf>
    <xf numFmtId="0" fontId="10" fillId="0" borderId="50" xfId="2" applyFont="1" applyBorder="1" applyAlignment="1">
      <alignment vertical="top" wrapText="1"/>
    </xf>
    <xf numFmtId="0" fontId="10" fillId="0" borderId="0" xfId="2" applyFont="1" applyAlignment="1">
      <alignment vertical="top" wrapText="1"/>
    </xf>
    <xf numFmtId="0" fontId="3" fillId="0" borderId="0" xfId="2" applyFont="1" applyAlignment="1">
      <alignment horizontal="left"/>
    </xf>
    <xf numFmtId="0" fontId="0" fillId="0" borderId="0" xfId="0" applyAlignment="1">
      <alignment vertical="top"/>
    </xf>
    <xf numFmtId="164" fontId="16" fillId="2" borderId="2" xfId="0" applyNumberFormat="1" applyFont="1" applyFill="1" applyBorder="1" applyAlignment="1" applyProtection="1">
      <alignment horizontal="center"/>
      <protection locked="0"/>
    </xf>
    <xf numFmtId="0" fontId="15" fillId="3" borderId="6" xfId="0" applyFont="1" applyFill="1" applyBorder="1"/>
    <xf numFmtId="0" fontId="15" fillId="3" borderId="7" xfId="0" applyFont="1" applyFill="1" applyBorder="1"/>
    <xf numFmtId="0" fontId="15" fillId="3" borderId="8" xfId="0" applyFont="1" applyFill="1" applyBorder="1"/>
    <xf numFmtId="20" fontId="16" fillId="2" borderId="3" xfId="0" applyNumberFormat="1" applyFont="1" applyFill="1" applyBorder="1" applyAlignment="1" applyProtection="1">
      <alignment horizontal="center"/>
      <protection locked="0"/>
    </xf>
    <xf numFmtId="0" fontId="15" fillId="3" borderId="9" xfId="0" applyFont="1" applyFill="1" applyBorder="1"/>
    <xf numFmtId="0" fontId="15" fillId="3" borderId="10" xfId="0" applyFont="1" applyFill="1" applyBorder="1"/>
    <xf numFmtId="0" fontId="15" fillId="3" borderId="11" xfId="0" applyFont="1" applyFill="1" applyBorder="1"/>
    <xf numFmtId="0" fontId="16" fillId="2" borderId="2" xfId="0" applyFont="1" applyFill="1" applyBorder="1" applyAlignment="1" applyProtection="1">
      <alignment horizontal="center"/>
      <protection locked="0"/>
    </xf>
    <xf numFmtId="0" fontId="16" fillId="2" borderId="5" xfId="0" applyFont="1" applyFill="1" applyBorder="1" applyAlignment="1" applyProtection="1">
      <alignment horizontal="center"/>
      <protection locked="0"/>
    </xf>
    <xf numFmtId="0" fontId="15" fillId="3" borderId="12" xfId="0" applyFont="1" applyFill="1" applyBorder="1"/>
    <xf numFmtId="0" fontId="15" fillId="3" borderId="21" xfId="0" applyFont="1" applyFill="1" applyBorder="1"/>
    <xf numFmtId="0" fontId="15" fillId="3" borderId="22" xfId="0" applyFont="1" applyFill="1" applyBorder="1"/>
    <xf numFmtId="0" fontId="15" fillId="3" borderId="37" xfId="0" applyFont="1" applyFill="1" applyBorder="1" applyAlignment="1">
      <alignment horizontal="left"/>
    </xf>
    <xf numFmtId="0" fontId="16" fillId="3" borderId="13" xfId="0" applyFont="1" applyFill="1" applyBorder="1" applyAlignment="1">
      <alignment horizontal="left"/>
    </xf>
    <xf numFmtId="0" fontId="16" fillId="3" borderId="13" xfId="0" applyFont="1" applyFill="1" applyBorder="1" applyAlignment="1">
      <alignment horizontal="center"/>
    </xf>
    <xf numFmtId="0" fontId="16" fillId="3" borderId="10" xfId="0" applyFont="1" applyFill="1" applyBorder="1" applyAlignment="1">
      <alignment horizontal="left"/>
    </xf>
    <xf numFmtId="0" fontId="16" fillId="3" borderId="10" xfId="0" applyFont="1" applyFill="1" applyBorder="1" applyAlignment="1">
      <alignment horizontal="center"/>
    </xf>
    <xf numFmtId="0" fontId="16" fillId="3" borderId="6" xfId="0" applyFont="1" applyFill="1" applyBorder="1" applyAlignment="1">
      <alignment horizontal="left"/>
    </xf>
    <xf numFmtId="0" fontId="16" fillId="3" borderId="49" xfId="0" applyFont="1" applyFill="1" applyBorder="1" applyAlignment="1">
      <alignment horizontal="left"/>
    </xf>
    <xf numFmtId="0" fontId="16" fillId="3" borderId="49" xfId="0" applyFont="1" applyFill="1" applyBorder="1" applyAlignment="1">
      <alignment horizontal="center"/>
    </xf>
    <xf numFmtId="0" fontId="16" fillId="2" borderId="4" xfId="0" applyFont="1" applyFill="1" applyBorder="1" applyAlignment="1" applyProtection="1">
      <alignment horizontal="center"/>
      <protection locked="0"/>
    </xf>
    <xf numFmtId="0" fontId="15" fillId="3" borderId="49" xfId="0" applyFont="1" applyFill="1" applyBorder="1"/>
    <xf numFmtId="0" fontId="15" fillId="0" borderId="0" xfId="0" applyFont="1"/>
    <xf numFmtId="0" fontId="15" fillId="0" borderId="15" xfId="0" applyFont="1" applyBorder="1"/>
    <xf numFmtId="0" fontId="15" fillId="0" borderId="16" xfId="0" applyFont="1" applyBorder="1"/>
    <xf numFmtId="0" fontId="16" fillId="0" borderId="36" xfId="0" applyFont="1" applyBorder="1"/>
    <xf numFmtId="164" fontId="16" fillId="0" borderId="4" xfId="0" applyNumberFormat="1" applyFont="1" applyBorder="1" applyAlignment="1">
      <alignment horizontal="center"/>
    </xf>
    <xf numFmtId="0" fontId="15" fillId="4" borderId="7" xfId="0" applyFont="1" applyFill="1" applyBorder="1"/>
    <xf numFmtId="0" fontId="15" fillId="4" borderId="3" xfId="0" applyFont="1" applyFill="1" applyBorder="1"/>
    <xf numFmtId="20" fontId="15" fillId="11" borderId="17" xfId="0" applyNumberFormat="1" applyFont="1" applyFill="1" applyBorder="1" applyAlignment="1">
      <alignment horizontal="center" vertical="center"/>
    </xf>
    <xf numFmtId="20" fontId="15" fillId="0" borderId="18" xfId="0" applyNumberFormat="1" applyFont="1" applyBorder="1"/>
    <xf numFmtId="0" fontId="15" fillId="0" borderId="18" xfId="0" applyFont="1" applyBorder="1" applyAlignment="1">
      <alignment horizontal="center"/>
    </xf>
    <xf numFmtId="0" fontId="15" fillId="0" borderId="19" xfId="0" applyFont="1" applyBorder="1"/>
    <xf numFmtId="20" fontId="15" fillId="0" borderId="24" xfId="0" applyNumberFormat="1" applyFont="1" applyBorder="1" applyAlignment="1">
      <alignment horizontal="center" vertical="center"/>
    </xf>
    <xf numFmtId="0" fontId="15" fillId="2" borderId="1" xfId="0" applyFont="1" applyFill="1" applyBorder="1" applyAlignment="1" applyProtection="1">
      <alignment horizontal="center"/>
      <protection locked="0"/>
    </xf>
    <xf numFmtId="0" fontId="15" fillId="0" borderId="28" xfId="0" applyFont="1" applyBorder="1" applyAlignment="1">
      <alignment horizontal="center" vertical="center"/>
    </xf>
    <xf numFmtId="20" fontId="15" fillId="0" borderId="20" xfId="0" applyNumberFormat="1" applyFont="1" applyBorder="1" applyAlignment="1">
      <alignment horizontal="center" vertical="center"/>
    </xf>
    <xf numFmtId="20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/>
    <xf numFmtId="0" fontId="16" fillId="0" borderId="19" xfId="0" applyFont="1" applyBorder="1"/>
    <xf numFmtId="164" fontId="16" fillId="2" borderId="55" xfId="0" applyNumberFormat="1" applyFont="1" applyFill="1" applyBorder="1" applyAlignment="1" applyProtection="1">
      <alignment horizontal="center"/>
      <protection locked="0"/>
    </xf>
    <xf numFmtId="0" fontId="15" fillId="4" borderId="49" xfId="0" applyFont="1" applyFill="1" applyBorder="1"/>
    <xf numFmtId="0" fontId="15" fillId="4" borderId="8" xfId="0" applyFont="1" applyFill="1" applyBorder="1"/>
    <xf numFmtId="0" fontId="15" fillId="0" borderId="5" xfId="2" applyFont="1" applyBorder="1" applyAlignment="1">
      <alignment horizontal="center" vertical="center" wrapText="1"/>
    </xf>
    <xf numFmtId="0" fontId="16" fillId="0" borderId="58" xfId="2" applyFont="1" applyBorder="1" applyAlignment="1">
      <alignment horizontal="center" vertical="center" wrapText="1"/>
    </xf>
    <xf numFmtId="20" fontId="15" fillId="0" borderId="31" xfId="0" applyNumberFormat="1" applyFont="1" applyBorder="1" applyAlignment="1">
      <alignment horizontal="center" vertical="center"/>
    </xf>
    <xf numFmtId="20" fontId="15" fillId="0" borderId="32" xfId="0" applyNumberFormat="1" applyFont="1" applyBorder="1" applyAlignment="1">
      <alignment horizontal="center" vertical="center"/>
    </xf>
    <xf numFmtId="0" fontId="15" fillId="0" borderId="32" xfId="0" applyFont="1" applyBorder="1" applyAlignment="1">
      <alignment horizontal="center"/>
    </xf>
    <xf numFmtId="49" fontId="16" fillId="8" borderId="36" xfId="2" applyNumberFormat="1" applyFont="1" applyFill="1" applyBorder="1" applyAlignment="1">
      <alignment horizontal="left" vertical="top"/>
    </xf>
    <xf numFmtId="49" fontId="15" fillId="0" borderId="7" xfId="2" applyNumberFormat="1" applyFont="1" applyBorder="1" applyAlignment="1">
      <alignment horizontal="left" vertical="top"/>
    </xf>
    <xf numFmtId="49" fontId="15" fillId="0" borderId="3" xfId="2" applyNumberFormat="1" applyFont="1" applyBorder="1" applyAlignment="1">
      <alignment horizontal="left" vertical="top"/>
    </xf>
    <xf numFmtId="0" fontId="15" fillId="0" borderId="25" xfId="2" applyFont="1" applyBorder="1"/>
    <xf numFmtId="0" fontId="16" fillId="0" borderId="0" xfId="0" applyFont="1"/>
    <xf numFmtId="164" fontId="16" fillId="2" borderId="5" xfId="0" applyNumberFormat="1" applyFont="1" applyFill="1" applyBorder="1" applyAlignment="1" applyProtection="1">
      <alignment horizontal="center"/>
      <protection locked="0"/>
    </xf>
    <xf numFmtId="0" fontId="15" fillId="7" borderId="36" xfId="2" applyFont="1" applyFill="1" applyBorder="1" applyAlignment="1">
      <alignment vertical="top"/>
    </xf>
    <xf numFmtId="0" fontId="15" fillId="0" borderId="7" xfId="2" applyFont="1" applyBorder="1" applyAlignment="1">
      <alignment vertical="top"/>
    </xf>
    <xf numFmtId="0" fontId="15" fillId="0" borderId="3" xfId="2" applyFont="1" applyBorder="1" applyAlignment="1">
      <alignment vertical="top"/>
    </xf>
    <xf numFmtId="0" fontId="15" fillId="0" borderId="25" xfId="2" applyFont="1" applyBorder="1" applyAlignment="1">
      <alignment vertical="top"/>
    </xf>
    <xf numFmtId="0" fontId="15" fillId="0" borderId="13" xfId="2" applyFont="1" applyBorder="1" applyAlignment="1">
      <alignment vertical="top"/>
    </xf>
    <xf numFmtId="0" fontId="15" fillId="0" borderId="14" xfId="2" applyFont="1" applyBorder="1" applyAlignment="1">
      <alignment vertical="top"/>
    </xf>
    <xf numFmtId="0" fontId="15" fillId="0" borderId="1" xfId="2" applyFont="1" applyBorder="1" applyAlignment="1">
      <alignment wrapText="1"/>
    </xf>
    <xf numFmtId="0" fontId="15" fillId="3" borderId="13" xfId="2" applyFont="1" applyFill="1" applyBorder="1"/>
    <xf numFmtId="0" fontId="15" fillId="3" borderId="13" xfId="2" applyFont="1" applyFill="1" applyBorder="1" applyAlignment="1">
      <alignment horizontal="left" vertical="top"/>
    </xf>
    <xf numFmtId="0" fontId="15" fillId="3" borderId="14" xfId="2" applyFont="1" applyFill="1" applyBorder="1" applyAlignment="1">
      <alignment horizontal="left" vertical="top"/>
    </xf>
    <xf numFmtId="0" fontId="15" fillId="0" borderId="35" xfId="2" applyFont="1" applyBorder="1" applyAlignment="1">
      <alignment vertical="top"/>
    </xf>
    <xf numFmtId="0" fontId="15" fillId="0" borderId="21" xfId="2" applyFont="1" applyBorder="1" applyAlignment="1">
      <alignment vertical="top"/>
    </xf>
    <xf numFmtId="0" fontId="15" fillId="0" borderId="22" xfId="2" applyFont="1" applyBorder="1" applyAlignment="1">
      <alignment vertical="top"/>
    </xf>
    <xf numFmtId="0" fontId="15" fillId="0" borderId="0" xfId="0" applyFont="1" applyAlignment="1">
      <alignment horizontal="left" vertical="top"/>
    </xf>
    <xf numFmtId="0" fontId="15" fillId="0" borderId="0" xfId="2" applyFont="1"/>
    <xf numFmtId="0" fontId="15" fillId="0" borderId="23" xfId="2" applyFont="1" applyBorder="1"/>
    <xf numFmtId="0" fontId="15" fillId="3" borderId="50" xfId="0" applyFont="1" applyFill="1" applyBorder="1"/>
    <xf numFmtId="0" fontId="15" fillId="3" borderId="10" xfId="0" applyFont="1" applyFill="1" applyBorder="1" applyAlignment="1">
      <alignment horizontal="left" vertical="top"/>
    </xf>
    <xf numFmtId="0" fontId="15" fillId="3" borderId="28" xfId="0" applyFont="1" applyFill="1" applyBorder="1" applyAlignment="1">
      <alignment horizontal="left" vertical="top"/>
    </xf>
    <xf numFmtId="0" fontId="16" fillId="6" borderId="35" xfId="2" applyFont="1" applyFill="1" applyBorder="1" applyAlignment="1">
      <alignment horizontal="left" vertical="top"/>
    </xf>
    <xf numFmtId="0" fontId="15" fillId="6" borderId="21" xfId="2" applyFont="1" applyFill="1" applyBorder="1" applyAlignment="1">
      <alignment horizontal="left" vertical="top"/>
    </xf>
    <xf numFmtId="0" fontId="15" fillId="6" borderId="22" xfId="2" applyFont="1" applyFill="1" applyBorder="1" applyAlignment="1">
      <alignment horizontal="left" vertical="top"/>
    </xf>
    <xf numFmtId="0" fontId="15" fillId="0" borderId="24" xfId="2" applyFont="1" applyBorder="1" applyAlignment="1">
      <alignment horizontal="left" vertical="top"/>
    </xf>
    <xf numFmtId="0" fontId="15" fillId="0" borderId="21" xfId="2" applyFont="1" applyBorder="1" applyAlignment="1">
      <alignment horizontal="left" vertical="top"/>
    </xf>
    <xf numFmtId="0" fontId="15" fillId="0" borderId="22" xfId="2" applyFont="1" applyBorder="1" applyAlignment="1">
      <alignment horizontal="left" vertical="top"/>
    </xf>
    <xf numFmtId="0" fontId="15" fillId="0" borderId="13" xfId="2" applyFont="1" applyBorder="1" applyAlignment="1">
      <alignment horizontal="left" vertical="top"/>
    </xf>
    <xf numFmtId="0" fontId="15" fillId="0" borderId="14" xfId="2" applyFont="1" applyBorder="1" applyAlignment="1">
      <alignment horizontal="left" vertical="top"/>
    </xf>
    <xf numFmtId="0" fontId="15" fillId="3" borderId="41" xfId="0" applyFont="1" applyFill="1" applyBorder="1"/>
    <xf numFmtId="0" fontId="15" fillId="3" borderId="41" xfId="0" applyFont="1" applyFill="1" applyBorder="1" applyAlignment="1">
      <alignment horizontal="left" vertical="top"/>
    </xf>
    <xf numFmtId="0" fontId="15" fillId="3" borderId="42" xfId="0" applyFont="1" applyFill="1" applyBorder="1" applyAlignment="1">
      <alignment horizontal="left" vertical="top"/>
    </xf>
    <xf numFmtId="0" fontId="15" fillId="0" borderId="60" xfId="2" applyFont="1" applyBorder="1" applyAlignment="1">
      <alignment horizontal="center" vertical="center" wrapText="1"/>
    </xf>
    <xf numFmtId="0" fontId="15" fillId="0" borderId="48" xfId="0" applyFont="1" applyBorder="1"/>
    <xf numFmtId="0" fontId="15" fillId="0" borderId="34" xfId="0" applyFont="1" applyBorder="1" applyAlignment="1">
      <alignment horizontal="left"/>
    </xf>
    <xf numFmtId="0" fontId="15" fillId="0" borderId="41" xfId="0" applyFont="1" applyBorder="1" applyAlignment="1">
      <alignment horizontal="left"/>
    </xf>
    <xf numFmtId="0" fontId="15" fillId="0" borderId="42" xfId="0" applyFont="1" applyBorder="1" applyAlignment="1">
      <alignment horizontal="left"/>
    </xf>
    <xf numFmtId="165" fontId="15" fillId="0" borderId="26" xfId="0" applyNumberFormat="1" applyFont="1" applyBorder="1" applyAlignment="1">
      <alignment horizontal="center" vertical="center"/>
    </xf>
    <xf numFmtId="0" fontId="15" fillId="0" borderId="43" xfId="0" applyFont="1" applyBorder="1" applyAlignment="1" applyProtection="1">
      <alignment horizontal="center" vertical="center"/>
      <protection locked="0"/>
    </xf>
    <xf numFmtId="0" fontId="15" fillId="4" borderId="37" xfId="0" applyFont="1" applyFill="1" applyBorder="1" applyAlignment="1">
      <alignment horizontal="left" vertical="top"/>
    </xf>
    <xf numFmtId="0" fontId="15" fillId="4" borderId="13" xfId="0" applyFont="1" applyFill="1" applyBorder="1" applyAlignment="1">
      <alignment horizontal="left" vertical="top"/>
    </xf>
    <xf numFmtId="0" fontId="15" fillId="4" borderId="14" xfId="0" applyFont="1" applyFill="1" applyBorder="1" applyAlignment="1">
      <alignment horizontal="left" vertical="top"/>
    </xf>
    <xf numFmtId="0" fontId="15" fillId="0" borderId="32" xfId="0" applyFont="1" applyBorder="1"/>
    <xf numFmtId="0" fontId="15" fillId="12" borderId="1" xfId="0" applyFont="1" applyFill="1" applyBorder="1" applyAlignment="1">
      <alignment horizontal="center"/>
    </xf>
    <xf numFmtId="0" fontId="15" fillId="12" borderId="1" xfId="0" applyFont="1" applyFill="1" applyBorder="1" applyAlignment="1" applyProtection="1">
      <alignment horizontal="center"/>
      <protection locked="0"/>
    </xf>
    <xf numFmtId="20" fontId="16" fillId="0" borderId="52" xfId="0" applyNumberFormat="1" applyFont="1" applyBorder="1" applyAlignment="1">
      <alignment vertical="top"/>
    </xf>
    <xf numFmtId="20" fontId="16" fillId="0" borderId="54" xfId="0" applyNumberFormat="1" applyFont="1" applyBorder="1" applyAlignment="1">
      <alignment vertical="top"/>
    </xf>
    <xf numFmtId="0" fontId="15" fillId="12" borderId="32" xfId="0" applyFont="1" applyFill="1" applyBorder="1" applyAlignment="1" applyProtection="1">
      <alignment horizontal="center" vertical="center"/>
      <protection locked="0"/>
    </xf>
    <xf numFmtId="0" fontId="16" fillId="0" borderId="45" xfId="2" applyFont="1" applyBorder="1" applyAlignment="1">
      <alignment vertical="center" wrapText="1"/>
    </xf>
    <xf numFmtId="0" fontId="16" fillId="0" borderId="6" xfId="2" applyFont="1" applyBorder="1" applyAlignment="1">
      <alignment vertical="top"/>
    </xf>
    <xf numFmtId="0" fontId="16" fillId="0" borderId="49" xfId="2" applyFont="1" applyBorder="1" applyAlignment="1">
      <alignment vertical="top"/>
    </xf>
    <xf numFmtId="0" fontId="15" fillId="12" borderId="43" xfId="0" applyFont="1" applyFill="1" applyBorder="1" applyAlignment="1" applyProtection="1">
      <alignment horizontal="center" vertical="center"/>
      <protection locked="0"/>
    </xf>
    <xf numFmtId="0" fontId="15" fillId="0" borderId="43" xfId="0" applyFont="1" applyBorder="1" applyAlignment="1">
      <alignment horizontal="center"/>
    </xf>
    <xf numFmtId="0" fontId="15" fillId="0" borderId="26" xfId="0" applyFont="1" applyBorder="1" applyAlignment="1" applyProtection="1">
      <alignment horizontal="center" vertical="center"/>
      <protection locked="0"/>
    </xf>
    <xf numFmtId="49" fontId="15" fillId="10" borderId="36" xfId="2" applyNumberFormat="1" applyFont="1" applyFill="1" applyBorder="1" applyAlignment="1">
      <alignment horizontal="left" vertical="top"/>
    </xf>
    <xf numFmtId="0" fontId="15" fillId="0" borderId="58" xfId="2" applyFont="1" applyBorder="1" applyAlignment="1">
      <alignment horizontal="center" vertical="center" wrapText="1"/>
    </xf>
    <xf numFmtId="0" fontId="15" fillId="3" borderId="3" xfId="0" applyFont="1" applyFill="1" applyBorder="1"/>
    <xf numFmtId="0" fontId="15" fillId="3" borderId="7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15" fillId="12" borderId="32" xfId="0" applyFont="1" applyFill="1" applyBorder="1" applyAlignment="1" applyProtection="1">
      <alignment horizontal="center"/>
      <protection locked="0"/>
    </xf>
    <xf numFmtId="0" fontId="15" fillId="12" borderId="48" xfId="0" applyFont="1" applyFill="1" applyBorder="1" applyAlignment="1" applyProtection="1">
      <alignment horizontal="center"/>
      <protection locked="0"/>
    </xf>
    <xf numFmtId="0" fontId="15" fillId="0" borderId="52" xfId="0" applyFont="1" applyBorder="1"/>
    <xf numFmtId="20" fontId="15" fillId="0" borderId="27" xfId="0" applyNumberFormat="1" applyFont="1" applyBorder="1" applyAlignment="1">
      <alignment horizontal="center" vertical="center"/>
    </xf>
    <xf numFmtId="20" fontId="15" fillId="0" borderId="43" xfId="0" applyNumberFormat="1" applyFont="1" applyBorder="1" applyAlignment="1">
      <alignment horizontal="center" vertical="center"/>
    </xf>
    <xf numFmtId="20" fontId="15" fillId="0" borderId="26" xfId="0" applyNumberFormat="1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20" fontId="15" fillId="0" borderId="40" xfId="0" applyNumberFormat="1" applyFont="1" applyBorder="1" applyAlignment="1">
      <alignment horizontal="center" vertical="center"/>
    </xf>
    <xf numFmtId="20" fontId="15" fillId="0" borderId="46" xfId="0" applyNumberFormat="1" applyFont="1" applyBorder="1" applyAlignment="1">
      <alignment horizontal="center" vertical="center"/>
    </xf>
    <xf numFmtId="20" fontId="15" fillId="0" borderId="39" xfId="0" applyNumberFormat="1" applyFont="1" applyBorder="1" applyAlignment="1">
      <alignment horizontal="center" vertical="center"/>
    </xf>
    <xf numFmtId="20" fontId="15" fillId="0" borderId="47" xfId="0" applyNumberFormat="1" applyFont="1" applyBorder="1" applyAlignment="1">
      <alignment horizontal="center" vertical="center"/>
    </xf>
    <xf numFmtId="20" fontId="15" fillId="0" borderId="48" xfId="0" applyNumberFormat="1" applyFont="1" applyBorder="1" applyAlignment="1">
      <alignment horizontal="center" vertical="center"/>
    </xf>
    <xf numFmtId="0" fontId="15" fillId="3" borderId="9" xfId="0" applyFont="1" applyFill="1" applyBorder="1" applyAlignment="1">
      <alignment horizontal="left"/>
    </xf>
    <xf numFmtId="0" fontId="16" fillId="3" borderId="53" xfId="0" applyFont="1" applyFill="1" applyBorder="1" applyAlignment="1">
      <alignment horizontal="left"/>
    </xf>
    <xf numFmtId="0" fontId="16" fillId="3" borderId="7" xfId="0" applyFont="1" applyFill="1" applyBorder="1" applyAlignment="1">
      <alignment horizontal="left"/>
    </xf>
    <xf numFmtId="0" fontId="15" fillId="0" borderId="25" xfId="2" applyFont="1" applyBorder="1" applyAlignment="1">
      <alignment horizontal="left" vertical="top"/>
    </xf>
    <xf numFmtId="0" fontId="15" fillId="0" borderId="1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166" fontId="0" fillId="0" borderId="1" xfId="0" applyNumberFormat="1" applyBorder="1" applyAlignment="1">
      <alignment horizontal="center"/>
    </xf>
    <xf numFmtId="20" fontId="17" fillId="0" borderId="15" xfId="0" applyNumberFormat="1" applyFont="1" applyBorder="1" applyAlignment="1" applyProtection="1">
      <alignment horizontal="center" vertical="center"/>
      <protection locked="0"/>
    </xf>
    <xf numFmtId="20" fontId="17" fillId="0" borderId="47" xfId="0" applyNumberFormat="1" applyFont="1" applyBorder="1" applyAlignment="1" applyProtection="1">
      <alignment horizontal="center" vertical="center"/>
      <protection locked="0"/>
    </xf>
    <xf numFmtId="20" fontId="15" fillId="0" borderId="16" xfId="0" applyNumberFormat="1" applyFont="1" applyBorder="1" applyAlignment="1">
      <alignment horizontal="center" vertical="center"/>
    </xf>
    <xf numFmtId="20" fontId="15" fillId="0" borderId="48" xfId="0" applyNumberFormat="1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15" fillId="4" borderId="53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4" xfId="0" applyFont="1" applyFill="1" applyBorder="1" applyAlignment="1">
      <alignment horizontal="center" vertical="center" wrapText="1"/>
    </xf>
    <xf numFmtId="0" fontId="15" fillId="4" borderId="42" xfId="0" applyFont="1" applyFill="1" applyBorder="1" applyAlignment="1">
      <alignment horizontal="center" vertical="center" wrapText="1"/>
    </xf>
    <xf numFmtId="0" fontId="15" fillId="4" borderId="53" xfId="0" applyFont="1" applyFill="1" applyBorder="1" applyAlignment="1">
      <alignment horizontal="center" vertical="top"/>
    </xf>
    <xf numFmtId="0" fontId="15" fillId="4" borderId="7" xfId="0" applyFont="1" applyFill="1" applyBorder="1" applyAlignment="1">
      <alignment horizontal="center" vertical="top"/>
    </xf>
    <xf numFmtId="0" fontId="15" fillId="4" borderId="3" xfId="0" applyFont="1" applyFill="1" applyBorder="1" applyAlignment="1">
      <alignment horizontal="center" vertical="top"/>
    </xf>
    <xf numFmtId="0" fontId="15" fillId="4" borderId="44" xfId="0" applyFont="1" applyFill="1" applyBorder="1" applyAlignment="1">
      <alignment horizontal="center" vertical="top"/>
    </xf>
    <xf numFmtId="0" fontId="15" fillId="4" borderId="41" xfId="0" applyFont="1" applyFill="1" applyBorder="1" applyAlignment="1">
      <alignment horizontal="center" vertical="top"/>
    </xf>
    <xf numFmtId="0" fontId="15" fillId="4" borderId="42" xfId="0" applyFont="1" applyFill="1" applyBorder="1" applyAlignment="1">
      <alignment horizontal="center" vertical="top"/>
    </xf>
    <xf numFmtId="0" fontId="16" fillId="0" borderId="37" xfId="2" applyFont="1" applyBorder="1" applyAlignment="1">
      <alignment horizontal="left"/>
    </xf>
    <xf numFmtId="0" fontId="16" fillId="0" borderId="13" xfId="2" applyFont="1" applyBorder="1" applyAlignment="1">
      <alignment horizontal="left"/>
    </xf>
    <xf numFmtId="0" fontId="16" fillId="0" borderId="14" xfId="2" applyFont="1" applyBorder="1" applyAlignment="1">
      <alignment horizontal="left"/>
    </xf>
    <xf numFmtId="0" fontId="18" fillId="0" borderId="52" xfId="0" applyFont="1" applyBorder="1" applyAlignment="1">
      <alignment horizontal="left"/>
    </xf>
    <xf numFmtId="0" fontId="18" fillId="0" borderId="54" xfId="0" applyFont="1" applyBorder="1" applyAlignment="1">
      <alignment horizontal="left"/>
    </xf>
    <xf numFmtId="0" fontId="18" fillId="0" borderId="2" xfId="0" applyFont="1" applyBorder="1" applyAlignment="1">
      <alignment horizontal="left"/>
    </xf>
    <xf numFmtId="20" fontId="16" fillId="0" borderId="52" xfId="0" applyNumberFormat="1" applyFont="1" applyBorder="1" applyAlignment="1">
      <alignment horizontal="left" vertical="top"/>
    </xf>
    <xf numFmtId="20" fontId="16" fillId="0" borderId="54" xfId="0" applyNumberFormat="1" applyFont="1" applyBorder="1" applyAlignment="1">
      <alignment horizontal="left" vertical="top"/>
    </xf>
    <xf numFmtId="20" fontId="16" fillId="0" borderId="2" xfId="0" applyNumberFormat="1" applyFont="1" applyBorder="1" applyAlignment="1">
      <alignment horizontal="left" vertical="top"/>
    </xf>
    <xf numFmtId="0" fontId="15" fillId="0" borderId="35" xfId="2" applyFont="1" applyBorder="1" applyAlignment="1">
      <alignment horizontal="left" vertical="top" wrapText="1"/>
    </xf>
    <xf numFmtId="0" fontId="15" fillId="0" borderId="21" xfId="2" applyFont="1" applyBorder="1" applyAlignment="1">
      <alignment horizontal="left" vertical="top" wrapText="1"/>
    </xf>
    <xf numFmtId="0" fontId="15" fillId="0" borderId="22" xfId="2" applyFont="1" applyBorder="1" applyAlignment="1">
      <alignment horizontal="left" vertical="top" wrapText="1"/>
    </xf>
    <xf numFmtId="0" fontId="15" fillId="0" borderId="34" xfId="2" applyFont="1" applyBorder="1" applyAlignment="1">
      <alignment horizontal="left" vertical="top" wrapText="1"/>
    </xf>
    <xf numFmtId="0" fontId="15" fillId="0" borderId="41" xfId="2" applyFont="1" applyBorder="1" applyAlignment="1">
      <alignment horizontal="left" vertical="top" wrapText="1"/>
    </xf>
    <xf numFmtId="0" fontId="15" fillId="0" borderId="42" xfId="2" applyFont="1" applyBorder="1" applyAlignment="1">
      <alignment horizontal="left" vertical="top" wrapText="1"/>
    </xf>
    <xf numFmtId="0" fontId="15" fillId="7" borderId="1" xfId="0" applyFont="1" applyFill="1" applyBorder="1" applyAlignment="1">
      <alignment horizontal="center" vertical="center"/>
    </xf>
    <xf numFmtId="0" fontId="15" fillId="7" borderId="32" xfId="0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/>
    </xf>
    <xf numFmtId="0" fontId="15" fillId="5" borderId="50" xfId="2" applyFont="1" applyFill="1" applyBorder="1" applyAlignment="1">
      <alignment horizontal="left" wrapText="1"/>
    </xf>
    <xf numFmtId="0" fontId="15" fillId="5" borderId="10" xfId="2" applyFont="1" applyFill="1" applyBorder="1" applyAlignment="1">
      <alignment horizontal="left" wrapText="1"/>
    </xf>
    <xf numFmtId="0" fontId="15" fillId="5" borderId="11" xfId="2" applyFont="1" applyFill="1" applyBorder="1" applyAlignment="1">
      <alignment horizontal="left" wrapText="1"/>
    </xf>
    <xf numFmtId="20" fontId="15" fillId="0" borderId="39" xfId="0" applyNumberFormat="1" applyFont="1" applyBorder="1" applyAlignment="1">
      <alignment horizontal="center" vertical="center"/>
    </xf>
    <xf numFmtId="20" fontId="15" fillId="0" borderId="27" xfId="0" applyNumberFormat="1" applyFont="1" applyBorder="1" applyAlignment="1">
      <alignment horizontal="center" vertical="center"/>
    </xf>
    <xf numFmtId="20" fontId="15" fillId="0" borderId="43" xfId="0" applyNumberFormat="1" applyFont="1" applyBorder="1" applyAlignment="1">
      <alignment horizontal="center" vertical="center"/>
    </xf>
    <xf numFmtId="20" fontId="15" fillId="0" borderId="26" xfId="0" applyNumberFormat="1" applyFont="1" applyBorder="1" applyAlignment="1">
      <alignment horizontal="center" vertical="center"/>
    </xf>
    <xf numFmtId="0" fontId="15" fillId="4" borderId="30" xfId="0" applyFont="1" applyFill="1" applyBorder="1" applyAlignment="1">
      <alignment horizontal="center" vertical="top"/>
    </xf>
    <xf numFmtId="0" fontId="15" fillId="4" borderId="0" xfId="0" applyFont="1" applyFill="1" applyAlignment="1">
      <alignment horizontal="center" vertical="top"/>
    </xf>
    <xf numFmtId="0" fontId="15" fillId="4" borderId="23" xfId="0" applyFont="1" applyFill="1" applyBorder="1" applyAlignment="1">
      <alignment horizontal="center" vertical="top"/>
    </xf>
    <xf numFmtId="0" fontId="15" fillId="9" borderId="53" xfId="2" applyFont="1" applyFill="1" applyBorder="1" applyAlignment="1">
      <alignment horizontal="left" vertical="top" wrapText="1"/>
    </xf>
    <xf numFmtId="0" fontId="15" fillId="9" borderId="3" xfId="2" applyFont="1" applyFill="1" applyBorder="1" applyAlignment="1">
      <alignment horizontal="left" vertical="top" wrapText="1"/>
    </xf>
    <xf numFmtId="0" fontId="15" fillId="9" borderId="37" xfId="2" applyFont="1" applyFill="1" applyBorder="1" applyAlignment="1">
      <alignment horizontal="left" vertical="top" wrapText="1"/>
    </xf>
    <xf numFmtId="0" fontId="15" fillId="9" borderId="14" xfId="2" applyFont="1" applyFill="1" applyBorder="1" applyAlignment="1">
      <alignment horizontal="left" vertical="top" wrapText="1"/>
    </xf>
    <xf numFmtId="0" fontId="15" fillId="0" borderId="46" xfId="0" applyFont="1" applyBorder="1" applyAlignment="1">
      <alignment horizontal="center" vertical="center"/>
    </xf>
    <xf numFmtId="0" fontId="15" fillId="0" borderId="57" xfId="0" applyFont="1" applyBorder="1" applyAlignment="1">
      <alignment horizontal="center"/>
    </xf>
    <xf numFmtId="0" fontId="15" fillId="0" borderId="56" xfId="0" applyFont="1" applyBorder="1" applyAlignment="1">
      <alignment horizontal="center"/>
    </xf>
    <xf numFmtId="0" fontId="15" fillId="0" borderId="26" xfId="0" applyFont="1" applyBorder="1" applyAlignment="1">
      <alignment horizontal="center" vertical="center"/>
    </xf>
    <xf numFmtId="20" fontId="17" fillId="2" borderId="39" xfId="0" applyNumberFormat="1" applyFont="1" applyFill="1" applyBorder="1" applyAlignment="1" applyProtection="1">
      <alignment horizontal="center" vertical="center"/>
      <protection locked="0"/>
    </xf>
    <xf numFmtId="20" fontId="17" fillId="2" borderId="27" xfId="0" applyNumberFormat="1" applyFont="1" applyFill="1" applyBorder="1" applyAlignment="1" applyProtection="1">
      <alignment horizontal="center" vertical="center"/>
      <protection locked="0"/>
    </xf>
    <xf numFmtId="20" fontId="15" fillId="0" borderId="46" xfId="0" applyNumberFormat="1" applyFont="1" applyBorder="1" applyAlignment="1">
      <alignment horizontal="center" vertical="center"/>
    </xf>
    <xf numFmtId="0" fontId="15" fillId="8" borderId="43" xfId="0" applyFont="1" applyFill="1" applyBorder="1" applyAlignment="1">
      <alignment horizontal="center" vertical="center" wrapText="1"/>
    </xf>
    <xf numFmtId="0" fontId="15" fillId="8" borderId="48" xfId="0" applyFont="1" applyFill="1" applyBorder="1" applyAlignment="1">
      <alignment horizontal="center" vertical="center" wrapText="1"/>
    </xf>
    <xf numFmtId="0" fontId="15" fillId="9" borderId="53" xfId="2" applyFont="1" applyFill="1" applyBorder="1" applyAlignment="1">
      <alignment horizontal="center" wrapText="1"/>
    </xf>
    <xf numFmtId="0" fontId="15" fillId="9" borderId="7" xfId="2" applyFont="1" applyFill="1" applyBorder="1" applyAlignment="1">
      <alignment horizontal="center" wrapText="1"/>
    </xf>
    <xf numFmtId="0" fontId="15" fillId="9" borderId="3" xfId="2" applyFont="1" applyFill="1" applyBorder="1" applyAlignment="1">
      <alignment horizontal="center" wrapText="1"/>
    </xf>
    <xf numFmtId="0" fontId="15" fillId="9" borderId="44" xfId="2" applyFont="1" applyFill="1" applyBorder="1" applyAlignment="1">
      <alignment horizontal="center" wrapText="1"/>
    </xf>
    <xf numFmtId="0" fontId="15" fillId="9" borderId="41" xfId="2" applyFont="1" applyFill="1" applyBorder="1" applyAlignment="1">
      <alignment horizontal="center" wrapText="1"/>
    </xf>
    <xf numFmtId="0" fontId="15" fillId="9" borderId="42" xfId="2" applyFont="1" applyFill="1" applyBorder="1" applyAlignment="1">
      <alignment horizontal="center" wrapText="1"/>
    </xf>
    <xf numFmtId="0" fontId="16" fillId="0" borderId="52" xfId="2" applyFont="1" applyBorder="1" applyAlignment="1">
      <alignment horizontal="left"/>
    </xf>
    <xf numFmtId="0" fontId="16" fillId="0" borderId="54" xfId="2" applyFont="1" applyBorder="1" applyAlignment="1">
      <alignment horizontal="left"/>
    </xf>
    <xf numFmtId="0" fontId="16" fillId="0" borderId="2" xfId="2" applyFont="1" applyBorder="1" applyAlignment="1">
      <alignment horizontal="left"/>
    </xf>
    <xf numFmtId="20" fontId="15" fillId="0" borderId="15" xfId="0" applyNumberFormat="1" applyFont="1" applyBorder="1" applyAlignment="1">
      <alignment horizontal="center" vertical="center"/>
    </xf>
    <xf numFmtId="20" fontId="15" fillId="0" borderId="40" xfId="0" applyNumberFormat="1" applyFont="1" applyBorder="1" applyAlignment="1">
      <alignment horizontal="center" vertical="center"/>
    </xf>
    <xf numFmtId="20" fontId="15" fillId="0" borderId="47" xfId="0" applyNumberFormat="1" applyFont="1" applyBorder="1" applyAlignment="1">
      <alignment horizontal="center" vertical="center"/>
    </xf>
    <xf numFmtId="0" fontId="15" fillId="7" borderId="18" xfId="0" applyFont="1" applyFill="1" applyBorder="1" applyAlignment="1">
      <alignment horizontal="center" vertical="center"/>
    </xf>
    <xf numFmtId="0" fontId="15" fillId="4" borderId="30" xfId="0" applyFont="1" applyFill="1" applyBorder="1" applyAlignment="1">
      <alignment horizontal="center" vertical="center" wrapText="1"/>
    </xf>
    <xf numFmtId="0" fontId="15" fillId="4" borderId="23" xfId="0" applyFont="1" applyFill="1" applyBorder="1" applyAlignment="1">
      <alignment horizontal="center" vertical="center" wrapText="1"/>
    </xf>
    <xf numFmtId="0" fontId="15" fillId="7" borderId="26" xfId="0" applyFont="1" applyFill="1" applyBorder="1" applyAlignment="1">
      <alignment horizontal="center" vertical="center"/>
    </xf>
    <xf numFmtId="0" fontId="15" fillId="0" borderId="43" xfId="0" applyFont="1" applyBorder="1" applyAlignment="1">
      <alignment horizontal="center" vertical="center"/>
    </xf>
    <xf numFmtId="0" fontId="15" fillId="3" borderId="50" xfId="0" applyFont="1" applyFill="1" applyBorder="1" applyAlignment="1">
      <alignment horizontal="left"/>
    </xf>
    <xf numFmtId="0" fontId="15" fillId="3" borderId="10" xfId="0" applyFont="1" applyFill="1" applyBorder="1" applyAlignment="1">
      <alignment horizontal="left"/>
    </xf>
    <xf numFmtId="0" fontId="15" fillId="3" borderId="11" xfId="0" applyFont="1" applyFill="1" applyBorder="1" applyAlignment="1">
      <alignment horizontal="left"/>
    </xf>
    <xf numFmtId="0" fontId="15" fillId="0" borderId="24" xfId="2" applyFont="1" applyBorder="1" applyAlignment="1">
      <alignment horizontal="left" vertical="top" wrapText="1"/>
    </xf>
    <xf numFmtId="0" fontId="15" fillId="0" borderId="0" xfId="2" applyFont="1" applyAlignment="1">
      <alignment horizontal="left" vertical="top" wrapText="1"/>
    </xf>
    <xf numFmtId="0" fontId="15" fillId="0" borderId="23" xfId="2" applyFont="1" applyBorder="1" applyAlignment="1">
      <alignment horizontal="left" vertical="top" wrapText="1"/>
    </xf>
    <xf numFmtId="0" fontId="15" fillId="0" borderId="25" xfId="2" applyFont="1" applyBorder="1" applyAlignment="1">
      <alignment horizontal="left" vertical="top" wrapText="1"/>
    </xf>
    <xf numFmtId="0" fontId="15" fillId="0" borderId="13" xfId="2" applyFont="1" applyBorder="1" applyAlignment="1">
      <alignment horizontal="left" vertical="top" wrapText="1"/>
    </xf>
    <xf numFmtId="0" fontId="15" fillId="0" borderId="14" xfId="2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/>
    </xf>
    <xf numFmtId="0" fontId="15" fillId="8" borderId="26" xfId="0" applyFont="1" applyFill="1" applyBorder="1" applyAlignment="1">
      <alignment horizontal="center" vertical="center"/>
    </xf>
    <xf numFmtId="0" fontId="16" fillId="0" borderId="12" xfId="2" applyFont="1" applyBorder="1" applyAlignment="1">
      <alignment horizontal="left"/>
    </xf>
    <xf numFmtId="0" fontId="16" fillId="0" borderId="21" xfId="2" applyFont="1" applyBorder="1" applyAlignment="1">
      <alignment horizontal="left"/>
    </xf>
    <xf numFmtId="0" fontId="16" fillId="0" borderId="22" xfId="2" applyFont="1" applyBorder="1" applyAlignment="1">
      <alignment horizontal="left"/>
    </xf>
    <xf numFmtId="0" fontId="15" fillId="9" borderId="37" xfId="2" applyFont="1" applyFill="1" applyBorder="1" applyAlignment="1">
      <alignment horizontal="center" wrapText="1"/>
    </xf>
    <xf numFmtId="0" fontId="15" fillId="9" borderId="13" xfId="2" applyFont="1" applyFill="1" applyBorder="1" applyAlignment="1">
      <alignment horizontal="center" wrapText="1"/>
    </xf>
    <xf numFmtId="0" fontId="15" fillId="9" borderId="14" xfId="2" applyFont="1" applyFill="1" applyBorder="1" applyAlignment="1">
      <alignment horizontal="center" wrapText="1"/>
    </xf>
    <xf numFmtId="0" fontId="15" fillId="0" borderId="35" xfId="2" applyFont="1" applyBorder="1" applyAlignment="1">
      <alignment horizontal="left" vertical="center" wrapText="1"/>
    </xf>
    <xf numFmtId="0" fontId="16" fillId="0" borderId="21" xfId="2" applyFont="1" applyBorder="1" applyAlignment="1">
      <alignment horizontal="left" vertical="center" wrapText="1"/>
    </xf>
    <xf numFmtId="0" fontId="16" fillId="0" borderId="22" xfId="2" applyFont="1" applyBorder="1" applyAlignment="1">
      <alignment horizontal="left" vertical="center" wrapText="1"/>
    </xf>
    <xf numFmtId="0" fontId="15" fillId="9" borderId="53" xfId="2" applyFont="1" applyFill="1" applyBorder="1" applyAlignment="1">
      <alignment horizontal="center" vertical="center" wrapText="1"/>
    </xf>
    <xf numFmtId="0" fontId="15" fillId="9" borderId="3" xfId="2" applyFont="1" applyFill="1" applyBorder="1" applyAlignment="1">
      <alignment horizontal="center" vertical="center" wrapText="1"/>
    </xf>
    <xf numFmtId="0" fontId="15" fillId="9" borderId="37" xfId="2" applyFont="1" applyFill="1" applyBorder="1" applyAlignment="1">
      <alignment horizontal="center" vertical="center" wrapText="1"/>
    </xf>
    <xf numFmtId="0" fontId="15" fillId="9" borderId="14" xfId="2" applyFont="1" applyFill="1" applyBorder="1" applyAlignment="1">
      <alignment horizontal="center" vertical="center" wrapText="1"/>
    </xf>
    <xf numFmtId="0" fontId="15" fillId="6" borderId="35" xfId="2" applyFont="1" applyFill="1" applyBorder="1" applyAlignment="1">
      <alignment horizontal="left" vertical="top" wrapText="1"/>
    </xf>
    <xf numFmtId="0" fontId="15" fillId="6" borderId="21" xfId="2" applyFont="1" applyFill="1" applyBorder="1" applyAlignment="1">
      <alignment horizontal="left" vertical="top" wrapText="1"/>
    </xf>
    <xf numFmtId="0" fontId="15" fillId="6" borderId="22" xfId="2" applyFont="1" applyFill="1" applyBorder="1" applyAlignment="1">
      <alignment horizontal="left" vertical="top" wrapText="1"/>
    </xf>
    <xf numFmtId="0" fontId="15" fillId="6" borderId="25" xfId="2" applyFont="1" applyFill="1" applyBorder="1" applyAlignment="1">
      <alignment horizontal="left" vertical="top" wrapText="1"/>
    </xf>
    <xf numFmtId="0" fontId="15" fillId="6" borderId="13" xfId="2" applyFont="1" applyFill="1" applyBorder="1" applyAlignment="1">
      <alignment horizontal="left" vertical="top" wrapText="1"/>
    </xf>
    <xf numFmtId="0" fontId="15" fillId="6" borderId="14" xfId="2" applyFont="1" applyFill="1" applyBorder="1" applyAlignment="1">
      <alignment horizontal="left" vertical="top" wrapText="1"/>
    </xf>
    <xf numFmtId="0" fontId="15" fillId="0" borderId="43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35" xfId="2" applyFont="1" applyBorder="1" applyAlignment="1">
      <alignment horizontal="left" vertical="top"/>
    </xf>
    <xf numFmtId="0" fontId="15" fillId="0" borderId="21" xfId="2" applyFont="1" applyBorder="1" applyAlignment="1">
      <alignment horizontal="left" vertical="top"/>
    </xf>
    <xf numFmtId="0" fontId="15" fillId="0" borderId="22" xfId="2" applyFont="1" applyBorder="1" applyAlignment="1">
      <alignment horizontal="left" vertical="top"/>
    </xf>
    <xf numFmtId="0" fontId="15" fillId="0" borderId="25" xfId="2" applyFont="1" applyBorder="1" applyAlignment="1">
      <alignment horizontal="left" vertical="top"/>
    </xf>
    <xf numFmtId="0" fontId="15" fillId="0" borderId="13" xfId="2" applyFont="1" applyBorder="1" applyAlignment="1">
      <alignment horizontal="left" vertical="top"/>
    </xf>
    <xf numFmtId="0" fontId="15" fillId="0" borderId="14" xfId="2" applyFont="1" applyBorder="1" applyAlignment="1">
      <alignment horizontal="left" vertical="top"/>
    </xf>
    <xf numFmtId="0" fontId="15" fillId="3" borderId="17" xfId="0" applyFont="1" applyFill="1" applyBorder="1" applyAlignment="1">
      <alignment horizontal="left"/>
    </xf>
    <xf numFmtId="0" fontId="15" fillId="3" borderId="18" xfId="0" applyFont="1" applyFill="1" applyBorder="1" applyAlignment="1">
      <alignment horizontal="left"/>
    </xf>
    <xf numFmtId="0" fontId="15" fillId="3" borderId="33" xfId="0" applyFont="1" applyFill="1" applyBorder="1" applyAlignment="1">
      <alignment horizontal="left"/>
    </xf>
    <xf numFmtId="0" fontId="15" fillId="3" borderId="20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/>
    </xf>
    <xf numFmtId="0" fontId="15" fillId="3" borderId="29" xfId="0" applyFont="1" applyFill="1" applyBorder="1" applyAlignment="1">
      <alignment horizontal="left"/>
    </xf>
    <xf numFmtId="0" fontId="16" fillId="2" borderId="52" xfId="0" applyFont="1" applyFill="1" applyBorder="1" applyAlignment="1" applyProtection="1">
      <alignment horizontal="left"/>
      <protection locked="0"/>
    </xf>
    <xf numFmtId="0" fontId="16" fillId="2" borderId="54" xfId="0" applyFont="1" applyFill="1" applyBorder="1" applyAlignment="1" applyProtection="1">
      <alignment horizontal="left"/>
      <protection locked="0"/>
    </xf>
    <xf numFmtId="0" fontId="16" fillId="2" borderId="2" xfId="0" applyFont="1" applyFill="1" applyBorder="1" applyAlignment="1" applyProtection="1">
      <alignment horizontal="left"/>
      <protection locked="0"/>
    </xf>
    <xf numFmtId="0" fontId="15" fillId="3" borderId="59" xfId="0" applyFont="1" applyFill="1" applyBorder="1" applyAlignment="1">
      <alignment horizontal="left"/>
    </xf>
    <xf numFmtId="0" fontId="15" fillId="3" borderId="38" xfId="0" applyFont="1" applyFill="1" applyBorder="1" applyAlignment="1">
      <alignment horizontal="left"/>
    </xf>
    <xf numFmtId="0" fontId="15" fillId="3" borderId="9" xfId="0" applyFont="1" applyFill="1" applyBorder="1" applyAlignment="1">
      <alignment horizontal="left"/>
    </xf>
    <xf numFmtId="0" fontId="18" fillId="3" borderId="59" xfId="0" applyFont="1" applyFill="1" applyBorder="1" applyAlignment="1">
      <alignment horizontal="center"/>
    </xf>
    <xf numFmtId="0" fontId="18" fillId="3" borderId="38" xfId="0" applyFont="1" applyFill="1" applyBorder="1" applyAlignment="1">
      <alignment horizontal="center"/>
    </xf>
    <xf numFmtId="0" fontId="18" fillId="3" borderId="41" xfId="0" applyFont="1" applyFill="1" applyBorder="1" applyAlignment="1">
      <alignment horizontal="center"/>
    </xf>
    <xf numFmtId="0" fontId="18" fillId="3" borderId="45" xfId="0" applyFont="1" applyFill="1" applyBorder="1" applyAlignment="1">
      <alignment horizontal="center"/>
    </xf>
    <xf numFmtId="0" fontId="16" fillId="3" borderId="53" xfId="0" applyFont="1" applyFill="1" applyBorder="1" applyAlignment="1">
      <alignment horizontal="center"/>
    </xf>
    <xf numFmtId="0" fontId="16" fillId="3" borderId="3" xfId="0" applyFont="1" applyFill="1" applyBorder="1" applyAlignment="1">
      <alignment horizontal="center"/>
    </xf>
    <xf numFmtId="0" fontId="16" fillId="3" borderId="30" xfId="0" applyFont="1" applyFill="1" applyBorder="1" applyAlignment="1">
      <alignment horizontal="center"/>
    </xf>
    <xf numFmtId="0" fontId="16" fillId="3" borderId="23" xfId="0" applyFont="1" applyFill="1" applyBorder="1" applyAlignment="1">
      <alignment horizontal="center"/>
    </xf>
    <xf numFmtId="0" fontId="16" fillId="3" borderId="44" xfId="0" applyFont="1" applyFill="1" applyBorder="1" applyAlignment="1">
      <alignment horizontal="center"/>
    </xf>
    <xf numFmtId="0" fontId="16" fillId="3" borderId="42" xfId="0" applyFont="1" applyFill="1" applyBorder="1" applyAlignment="1">
      <alignment horizontal="center"/>
    </xf>
    <xf numFmtId="0" fontId="15" fillId="5" borderId="19" xfId="2" applyFont="1" applyFill="1" applyBorder="1" applyAlignment="1">
      <alignment horizontal="left"/>
    </xf>
    <xf numFmtId="0" fontId="15" fillId="5" borderId="49" xfId="2" applyFont="1" applyFill="1" applyBorder="1" applyAlignment="1">
      <alignment horizontal="left"/>
    </xf>
    <xf numFmtId="0" fontId="15" fillId="5" borderId="8" xfId="2" applyFont="1" applyFill="1" applyBorder="1" applyAlignment="1">
      <alignment horizontal="left"/>
    </xf>
    <xf numFmtId="0" fontId="16" fillId="3" borderId="53" xfId="0" applyFont="1" applyFill="1" applyBorder="1" applyAlignment="1">
      <alignment horizontal="left"/>
    </xf>
    <xf numFmtId="0" fontId="16" fillId="3" borderId="7" xfId="0" applyFont="1" applyFill="1" applyBorder="1" applyAlignment="1">
      <alignment horizontal="left"/>
    </xf>
    <xf numFmtId="0" fontId="15" fillId="3" borderId="43" xfId="0" applyFont="1" applyFill="1" applyBorder="1" applyAlignment="1">
      <alignment horizontal="left"/>
    </xf>
    <xf numFmtId="0" fontId="15" fillId="3" borderId="51" xfId="0" applyFont="1" applyFill="1" applyBorder="1" applyAlignment="1">
      <alignment horizontal="left"/>
    </xf>
    <xf numFmtId="0" fontId="16" fillId="3" borderId="17" xfId="0" applyFont="1" applyFill="1" applyBorder="1" applyAlignment="1">
      <alignment horizontal="left"/>
    </xf>
    <xf numFmtId="0" fontId="16" fillId="3" borderId="18" xfId="0" applyFont="1" applyFill="1" applyBorder="1" applyAlignment="1">
      <alignment horizontal="left"/>
    </xf>
    <xf numFmtId="0" fontId="16" fillId="3" borderId="19" xfId="0" applyFont="1" applyFill="1" applyBorder="1" applyAlignment="1">
      <alignment horizontal="left"/>
    </xf>
    <xf numFmtId="0" fontId="15" fillId="3" borderId="49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/>
    </xf>
    <xf numFmtId="0" fontId="15" fillId="10" borderId="43" xfId="0" applyFont="1" applyFill="1" applyBorder="1" applyAlignment="1">
      <alignment horizontal="center" vertical="center"/>
    </xf>
    <xf numFmtId="0" fontId="15" fillId="10" borderId="26" xfId="0" applyFont="1" applyFill="1" applyBorder="1" applyAlignment="1">
      <alignment horizontal="center" vertical="center"/>
    </xf>
    <xf numFmtId="20" fontId="16" fillId="0" borderId="54" xfId="0" applyNumberFormat="1" applyFont="1" applyBorder="1" applyAlignment="1">
      <alignment horizontal="center" vertical="top"/>
    </xf>
    <xf numFmtId="20" fontId="16" fillId="0" borderId="2" xfId="0" applyNumberFormat="1" applyFont="1" applyBorder="1" applyAlignment="1">
      <alignment horizontal="center" vertical="top"/>
    </xf>
    <xf numFmtId="0" fontId="15" fillId="0" borderId="34" xfId="2" applyFont="1" applyBorder="1" applyAlignment="1">
      <alignment horizontal="left" vertical="center" wrapText="1"/>
    </xf>
    <xf numFmtId="0" fontId="15" fillId="0" borderId="41" xfId="2" applyFont="1" applyBorder="1" applyAlignment="1">
      <alignment horizontal="left" vertical="center" wrapText="1"/>
    </xf>
    <xf numFmtId="20" fontId="16" fillId="0" borderId="49" xfId="2" applyNumberFormat="1" applyFont="1" applyBorder="1" applyAlignment="1">
      <alignment horizontal="center"/>
    </xf>
    <xf numFmtId="20" fontId="16" fillId="0" borderId="8" xfId="2" applyNumberFormat="1" applyFont="1" applyBorder="1" applyAlignment="1">
      <alignment horizontal="center"/>
    </xf>
    <xf numFmtId="0" fontId="16" fillId="0" borderId="35" xfId="2" applyFont="1" applyBorder="1" applyAlignment="1">
      <alignment horizontal="left" wrapText="1"/>
    </xf>
    <xf numFmtId="0" fontId="16" fillId="0" borderId="21" xfId="2" applyFont="1" applyBorder="1" applyAlignment="1">
      <alignment horizontal="left" wrapText="1"/>
    </xf>
    <xf numFmtId="0" fontId="16" fillId="0" borderId="61" xfId="2" applyFont="1" applyBorder="1" applyAlignment="1">
      <alignment horizontal="left" wrapText="1"/>
    </xf>
    <xf numFmtId="0" fontId="16" fillId="0" borderId="25" xfId="2" applyFont="1" applyBorder="1" applyAlignment="1">
      <alignment horizontal="left" wrapText="1"/>
    </xf>
    <xf numFmtId="0" fontId="16" fillId="0" borderId="13" xfId="2" applyFont="1" applyBorder="1" applyAlignment="1">
      <alignment horizontal="left" wrapText="1"/>
    </xf>
    <xf numFmtId="0" fontId="16" fillId="0" borderId="62" xfId="2" applyFont="1" applyBorder="1" applyAlignment="1">
      <alignment horizontal="left" wrapText="1"/>
    </xf>
    <xf numFmtId="20" fontId="15" fillId="2" borderId="15" xfId="0" applyNumberFormat="1" applyFont="1" applyFill="1" applyBorder="1" applyAlignment="1" applyProtection="1">
      <alignment horizontal="center" vertical="center"/>
      <protection locked="0"/>
    </xf>
    <xf numFmtId="20" fontId="15" fillId="2" borderId="27" xfId="0" applyNumberFormat="1" applyFont="1" applyFill="1" applyBorder="1" applyAlignment="1" applyProtection="1">
      <alignment horizontal="center" vertical="center"/>
      <protection locked="0"/>
    </xf>
    <xf numFmtId="20" fontId="15" fillId="2" borderId="39" xfId="0" applyNumberFormat="1" applyFont="1" applyFill="1" applyBorder="1" applyAlignment="1" applyProtection="1">
      <alignment horizontal="center" vertical="center"/>
      <protection locked="0"/>
    </xf>
    <xf numFmtId="0" fontId="18" fillId="3" borderId="44" xfId="0" applyFont="1" applyFill="1" applyBorder="1" applyAlignment="1">
      <alignment horizontal="center"/>
    </xf>
    <xf numFmtId="0" fontId="18" fillId="3" borderId="42" xfId="0" applyFont="1" applyFill="1" applyBorder="1" applyAlignment="1">
      <alignment horizontal="center"/>
    </xf>
    <xf numFmtId="0" fontId="15" fillId="6" borderId="24" xfId="2" applyFont="1" applyFill="1" applyBorder="1" applyAlignment="1">
      <alignment horizontal="left" vertical="top" wrapText="1"/>
    </xf>
    <xf numFmtId="0" fontId="15" fillId="6" borderId="0" xfId="2" applyFont="1" applyFill="1" applyAlignment="1">
      <alignment horizontal="left" vertical="top" wrapText="1"/>
    </xf>
    <xf numFmtId="0" fontId="15" fillId="6" borderId="23" xfId="2" applyFont="1" applyFill="1" applyBorder="1" applyAlignment="1">
      <alignment horizontal="left" vertical="top" wrapText="1"/>
    </xf>
    <xf numFmtId="0" fontId="15" fillId="5" borderId="25" xfId="0" applyFont="1" applyFill="1" applyBorder="1" applyAlignment="1">
      <alignment horizontal="left" wrapText="1"/>
    </xf>
    <xf numFmtId="0" fontId="15" fillId="5" borderId="13" xfId="0" applyFont="1" applyFill="1" applyBorder="1" applyAlignment="1">
      <alignment horizontal="left" wrapText="1"/>
    </xf>
    <xf numFmtId="0" fontId="15" fillId="5" borderId="14" xfId="0" applyFont="1" applyFill="1" applyBorder="1" applyAlignment="1">
      <alignment horizontal="left" wrapText="1"/>
    </xf>
    <xf numFmtId="0" fontId="15" fillId="4" borderId="21" xfId="0" applyFont="1" applyFill="1" applyBorder="1" applyAlignment="1">
      <alignment horizontal="center" vertical="top" wrapText="1"/>
    </xf>
    <xf numFmtId="0" fontId="15" fillId="4" borderId="22" xfId="0" applyFont="1" applyFill="1" applyBorder="1" applyAlignment="1">
      <alignment horizontal="center" vertical="top" wrapText="1"/>
    </xf>
    <xf numFmtId="0" fontId="15" fillId="4" borderId="41" xfId="0" applyFont="1" applyFill="1" applyBorder="1" applyAlignment="1">
      <alignment horizontal="center" vertical="top" wrapText="1"/>
    </xf>
    <xf numFmtId="0" fontId="15" fillId="4" borderId="42" xfId="0" applyFont="1" applyFill="1" applyBorder="1" applyAlignment="1">
      <alignment horizontal="center" vertical="top" wrapText="1"/>
    </xf>
    <xf numFmtId="0" fontId="16" fillId="2" borderId="59" xfId="0" applyFont="1" applyFill="1" applyBorder="1" applyAlignment="1" applyProtection="1">
      <alignment horizontal="center" vertical="top"/>
      <protection locked="0"/>
    </xf>
    <xf numFmtId="0" fontId="16" fillId="2" borderId="38" xfId="0" applyFont="1" applyFill="1" applyBorder="1" applyAlignment="1" applyProtection="1">
      <alignment horizontal="center" vertical="top"/>
      <protection locked="0"/>
    </xf>
    <xf numFmtId="0" fontId="16" fillId="2" borderId="45" xfId="0" applyFont="1" applyFill="1" applyBorder="1" applyAlignment="1" applyProtection="1">
      <alignment horizontal="center" vertical="top"/>
      <protection locked="0"/>
    </xf>
    <xf numFmtId="0" fontId="15" fillId="10" borderId="16" xfId="0" applyFont="1" applyFill="1" applyBorder="1" applyAlignment="1">
      <alignment horizontal="center" vertical="center"/>
    </xf>
    <xf numFmtId="0" fontId="15" fillId="10" borderId="48" xfId="0" applyFont="1" applyFill="1" applyBorder="1" applyAlignment="1">
      <alignment horizontal="center" vertical="center"/>
    </xf>
    <xf numFmtId="166" fontId="0" fillId="0" borderId="1" xfId="0" applyNumberFormat="1" applyBorder="1" applyAlignment="1">
      <alignment horizontal="center"/>
    </xf>
    <xf numFmtId="166" fontId="0" fillId="0" borderId="50" xfId="0" applyNumberFormat="1" applyBorder="1" applyAlignment="1">
      <alignment horizontal="center"/>
    </xf>
    <xf numFmtId="0" fontId="2" fillId="0" borderId="1" xfId="2" applyBorder="1" applyAlignment="1">
      <alignment horizontal="left"/>
    </xf>
    <xf numFmtId="0" fontId="10" fillId="0" borderId="1" xfId="2" applyFont="1" applyBorder="1" applyAlignment="1">
      <alignment horizontal="left" vertical="top" wrapText="1"/>
    </xf>
    <xf numFmtId="0" fontId="2" fillId="0" borderId="50" xfId="2" applyBorder="1" applyAlignment="1">
      <alignment horizontal="left"/>
    </xf>
    <xf numFmtId="0" fontId="2" fillId="0" borderId="10" xfId="2" applyBorder="1" applyAlignment="1">
      <alignment horizontal="left"/>
    </xf>
    <xf numFmtId="0" fontId="2" fillId="0" borderId="28" xfId="2" applyBorder="1" applyAlignment="1">
      <alignment horizontal="left"/>
    </xf>
  </cellXfs>
  <cellStyles count="6">
    <cellStyle name="Hyperlink 2" xfId="3" xr:uid="{00000000-0005-0000-0000-000000000000}"/>
    <cellStyle name="Hyperlink 2 2" xfId="5" xr:uid="{00000000-0005-0000-0000-000001000000}"/>
    <cellStyle name="Link" xfId="1" builtinId="8"/>
    <cellStyle name="Normal" xfId="0" builtinId="0"/>
    <cellStyle name="Normal 2" xfId="2" xr:uid="{00000000-0005-0000-0000-000004000000}"/>
    <cellStyle name="Normal 3" xfId="4" xr:uid="{00000000-0005-0000-0000-000005000000}"/>
  </cellStyles>
  <dxfs count="1"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colors>
    <mruColors>
      <color rgb="FFCCFFFF"/>
      <color rgb="FF99FFCC"/>
      <color rgb="FF399208"/>
      <color rgb="FFFFFFCC"/>
      <color rgb="FFFFFF99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28575</xdr:rowOff>
    </xdr:from>
    <xdr:to>
      <xdr:col>12</xdr:col>
      <xdr:colOff>0</xdr:colOff>
      <xdr:row>7</xdr:row>
      <xdr:rowOff>6625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214934" y="28575"/>
          <a:ext cx="7471327" cy="97196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ctr" upright="1"/>
        <a:lstStyle/>
        <a:p>
          <a:pPr algn="ctr" rtl="0">
            <a:defRPr sz="1000"/>
          </a:pPr>
          <a:r>
            <a:rPr lang="da-DK" sz="1400" b="1" i="0" u="none" strike="noStrike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Repetitionskursus, dækkende ADR-kursusbevistyperne: Grund, Grund + kl 1, og Grund, kl 1 og tank, og Grund + Tank og Grund + kl 1 og kl 7.  FLEKSIBELT - "AFSTIGNINGSMODEL"</a:t>
          </a:r>
          <a:r>
            <a:rPr lang="da-DK" sz="1400" b="1" i="0" u="none" strike="noStrike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MED ÉN INSTRUKTØR</a:t>
          </a:r>
          <a:endParaRPr lang="da-DK" sz="1400" b="0" i="0" u="none" strike="noStrike" baseline="0">
            <a:solidFill>
              <a:sysClr val="windowText" lastClr="00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algn="l" rtl="0">
            <a:defRPr sz="1000"/>
          </a:pPr>
          <a:endParaRPr lang="da-DK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7</xdr:row>
      <xdr:rowOff>7456</xdr:rowOff>
    </xdr:from>
    <xdr:to>
      <xdr:col>12</xdr:col>
      <xdr:colOff>0</xdr:colOff>
      <xdr:row>12</xdr:row>
      <xdr:rowOff>39757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205409" y="1001369"/>
          <a:ext cx="7480852" cy="86056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Vejledende faglig lektionsoversigt for repetitionskursus, dækkende: </a:t>
          </a:r>
        </a:p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Grund, Grund + klasse 1 og Grund + klasse 1 og tank og Grund + Tank og Grund + klasse1 + klasse 7.</a:t>
          </a:r>
        </a:p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Rækkefølgen af de enkelte punkter i lektionerne kan frit tilrettelægges af instruktøren, ligesom vægtningen/tidsforbruget til de enkelte emner kan variere. Den samlede undervisningstid for hhv. grund og specialkursus må dog ikke fraviges.</a:t>
          </a:r>
        </a:p>
      </xdr:txBody>
    </xdr:sp>
    <xdr:clientData/>
  </xdr:twoCellAnchor>
  <xdr:twoCellAnchor>
    <xdr:from>
      <xdr:col>1</xdr:col>
      <xdr:colOff>0</xdr:colOff>
      <xdr:row>12</xdr:row>
      <xdr:rowOff>46383</xdr:rowOff>
    </xdr:from>
    <xdr:to>
      <xdr:col>12</xdr:col>
      <xdr:colOff>0</xdr:colOff>
      <xdr:row>20</xdr:row>
      <xdr:rowOff>152400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205409" y="1868557"/>
          <a:ext cx="7480852" cy="143123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Indtast manglende oplysninger i de grønne celler - samt ret, hvor de fortrykte ikke stemmer.</a:t>
          </a: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Er der helligdage e.l. i perioden, tilpasses datoen ved dag 2,  3 og dag 4</a:t>
          </a: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Ellers dateres fortløbende.</a:t>
          </a: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Skemaet forudsætter samme starttidspunkt alle dage. </a:t>
          </a: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Alternativt tastes korrekt tidspunkt hver dag.</a:t>
          </a:r>
        </a:p>
        <a:p>
          <a:pPr algn="l" rtl="0">
            <a:defRPr sz="1000"/>
          </a:pPr>
          <a:endParaRPr lang="da-DK" sz="1100" b="1" i="0" u="none" strike="noStrike" baseline="0">
            <a:solidFill>
              <a:srgbClr val="00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Evt. flere instruktører angives i skemaet herunder.</a:t>
          </a: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Oplysningerne overføres automatisk til faneblad: Anmeldelse/Bestillingsark!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RS-KTP-BFO-BFP-ADR@brs.d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3:T161"/>
  <sheetViews>
    <sheetView showZeros="0" tabSelected="1" view="pageLayout" zoomScaleNormal="115" workbookViewId="0">
      <selection activeCell="I25" sqref="I25"/>
    </sheetView>
  </sheetViews>
  <sheetFormatPr defaultColWidth="9.140625" defaultRowHeight="12.75" x14ac:dyDescent="0.2"/>
  <cols>
    <col min="1" max="1" width="3" bestFit="1" customWidth="1"/>
    <col min="2" max="2" width="9.7109375" bestFit="1" customWidth="1"/>
    <col min="3" max="3" width="12.5703125" bestFit="1" customWidth="1"/>
    <col min="4" max="4" width="4" bestFit="1" customWidth="1"/>
    <col min="5" max="5" width="4.5703125" bestFit="1" customWidth="1"/>
    <col min="6" max="6" width="13.42578125" customWidth="1"/>
    <col min="7" max="7" width="13.140625" customWidth="1"/>
    <col min="8" max="8" width="15.28515625" customWidth="1"/>
    <col min="9" max="9" width="11.42578125" customWidth="1"/>
    <col min="10" max="10" width="12.5703125" customWidth="1"/>
    <col min="11" max="11" width="6.140625" customWidth="1"/>
    <col min="12" max="12" width="9.7109375" customWidth="1"/>
  </cols>
  <sheetData>
    <row r="13" spans="7:8" x14ac:dyDescent="0.2">
      <c r="G13" s="4">
        <f>I23</f>
        <v>0.29166666666666669</v>
      </c>
      <c r="H13" s="4">
        <v>6.9444000000000005E-4</v>
      </c>
    </row>
    <row r="21" spans="2:12" ht="13.5" thickBot="1" x14ac:dyDescent="0.25">
      <c r="F21" s="1">
        <f>I22</f>
        <v>44871</v>
      </c>
      <c r="G21" s="1">
        <f>G112</f>
        <v>44873</v>
      </c>
      <c r="H21" s="1">
        <f>G82</f>
        <v>0</v>
      </c>
      <c r="I21" s="1">
        <f>G130</f>
        <v>0</v>
      </c>
    </row>
    <row r="22" spans="2:12" ht="15" customHeight="1" thickBot="1" x14ac:dyDescent="0.25">
      <c r="B22" s="279" t="s">
        <v>0</v>
      </c>
      <c r="C22" s="280"/>
      <c r="D22" s="280"/>
      <c r="E22" s="280"/>
      <c r="F22" s="280"/>
      <c r="G22" s="280"/>
      <c r="H22" s="281"/>
      <c r="I22" s="34">
        <v>44871</v>
      </c>
      <c r="J22" s="35" t="s">
        <v>1</v>
      </c>
      <c r="K22" s="36"/>
      <c r="L22" s="37"/>
    </row>
    <row r="23" spans="2:12" ht="15" customHeight="1" thickBot="1" x14ac:dyDescent="0.25">
      <c r="B23" s="282" t="s">
        <v>2</v>
      </c>
      <c r="C23" s="283"/>
      <c r="D23" s="283"/>
      <c r="E23" s="283"/>
      <c r="F23" s="283"/>
      <c r="G23" s="283"/>
      <c r="H23" s="284"/>
      <c r="I23" s="38">
        <v>0.29166666666666669</v>
      </c>
      <c r="J23" s="39" t="s">
        <v>3</v>
      </c>
      <c r="K23" s="40"/>
      <c r="L23" s="41"/>
    </row>
    <row r="24" spans="2:12" ht="15" customHeight="1" thickBot="1" x14ac:dyDescent="0.25">
      <c r="B24" s="282" t="s">
        <v>4</v>
      </c>
      <c r="C24" s="283"/>
      <c r="D24" s="283"/>
      <c r="E24" s="283"/>
      <c r="F24" s="283"/>
      <c r="G24" s="283"/>
      <c r="H24" s="284"/>
      <c r="I24" s="42">
        <v>15</v>
      </c>
      <c r="J24" s="39" t="s">
        <v>5</v>
      </c>
      <c r="K24" s="40"/>
      <c r="L24" s="41"/>
    </row>
    <row r="25" spans="2:12" ht="15" customHeight="1" thickBot="1" x14ac:dyDescent="0.25">
      <c r="B25" s="282" t="s">
        <v>6</v>
      </c>
      <c r="C25" s="283"/>
      <c r="D25" s="283"/>
      <c r="E25" s="283"/>
      <c r="F25" s="283"/>
      <c r="G25" s="283"/>
      <c r="H25" s="284"/>
      <c r="I25" s="42">
        <v>30</v>
      </c>
      <c r="J25" s="39" t="s">
        <v>5</v>
      </c>
      <c r="K25" s="40"/>
      <c r="L25" s="41"/>
    </row>
    <row r="26" spans="2:12" ht="15" customHeight="1" thickBot="1" x14ac:dyDescent="0.25">
      <c r="B26" s="282" t="s">
        <v>7</v>
      </c>
      <c r="C26" s="283"/>
      <c r="D26" s="283"/>
      <c r="E26" s="283"/>
      <c r="F26" s="283"/>
      <c r="G26" s="306"/>
      <c r="H26" s="307"/>
      <c r="I26" s="43">
        <v>10</v>
      </c>
      <c r="J26" s="44" t="s">
        <v>5</v>
      </c>
      <c r="K26" s="45"/>
      <c r="L26" s="46"/>
    </row>
    <row r="27" spans="2:12" ht="15" customHeight="1" thickBot="1" x14ac:dyDescent="0.25">
      <c r="B27" s="47" t="s">
        <v>8</v>
      </c>
      <c r="C27" s="48"/>
      <c r="D27" s="48"/>
      <c r="E27" s="48"/>
      <c r="F27" s="49"/>
      <c r="G27" s="285"/>
      <c r="H27" s="286"/>
      <c r="I27" s="286"/>
      <c r="J27" s="287"/>
      <c r="K27" s="295"/>
      <c r="L27" s="296"/>
    </row>
    <row r="28" spans="2:12" ht="15" customHeight="1" thickBot="1" x14ac:dyDescent="0.25">
      <c r="B28" s="47" t="s">
        <v>9</v>
      </c>
      <c r="C28" s="48"/>
      <c r="D28" s="48"/>
      <c r="E28" s="48"/>
      <c r="F28" s="49"/>
      <c r="G28" s="285"/>
      <c r="H28" s="286"/>
      <c r="I28" s="286"/>
      <c r="J28" s="287"/>
      <c r="K28" s="297"/>
      <c r="L28" s="298"/>
    </row>
    <row r="29" spans="2:12" ht="15" customHeight="1" thickBot="1" x14ac:dyDescent="0.25">
      <c r="B29" s="47" t="s">
        <v>10</v>
      </c>
      <c r="C29" s="48"/>
      <c r="D29" s="48"/>
      <c r="E29" s="48"/>
      <c r="F29" s="49"/>
      <c r="G29" s="285"/>
      <c r="H29" s="286"/>
      <c r="I29" s="286"/>
      <c r="J29" s="287"/>
      <c r="K29" s="297"/>
      <c r="L29" s="298"/>
    </row>
    <row r="30" spans="2:12" ht="15" customHeight="1" thickBot="1" x14ac:dyDescent="0.25">
      <c r="B30" s="158" t="s">
        <v>11</v>
      </c>
      <c r="C30" s="50"/>
      <c r="D30" s="50"/>
      <c r="E30" s="50"/>
      <c r="F30" s="51"/>
      <c r="G30" s="285"/>
      <c r="H30" s="286"/>
      <c r="I30" s="286"/>
      <c r="J30" s="287"/>
      <c r="K30" s="297"/>
      <c r="L30" s="298"/>
    </row>
    <row r="31" spans="2:12" ht="15" customHeight="1" thickBot="1" x14ac:dyDescent="0.25">
      <c r="B31" s="290" t="s">
        <v>12</v>
      </c>
      <c r="C31" s="242"/>
      <c r="D31" s="242"/>
      <c r="E31" s="242"/>
      <c r="F31" s="243"/>
      <c r="G31" s="285"/>
      <c r="H31" s="286"/>
      <c r="I31" s="286"/>
      <c r="J31" s="287"/>
      <c r="K31" s="297"/>
      <c r="L31" s="298"/>
    </row>
    <row r="32" spans="2:12" ht="15" customHeight="1" thickBot="1" x14ac:dyDescent="0.25">
      <c r="B32" s="158" t="s">
        <v>13</v>
      </c>
      <c r="C32" s="50"/>
      <c r="D32" s="50"/>
      <c r="E32" s="50"/>
      <c r="F32" s="51"/>
      <c r="G32" s="285"/>
      <c r="H32" s="286"/>
      <c r="I32" s="286"/>
      <c r="J32" s="287"/>
      <c r="K32" s="297"/>
      <c r="L32" s="298"/>
    </row>
    <row r="33" spans="2:12" ht="15" customHeight="1" thickBot="1" x14ac:dyDescent="0.25">
      <c r="B33" s="158" t="s">
        <v>14</v>
      </c>
      <c r="C33" s="50"/>
      <c r="D33" s="50"/>
      <c r="E33" s="50"/>
      <c r="F33" s="51"/>
      <c r="G33" s="285"/>
      <c r="H33" s="286"/>
      <c r="I33" s="286"/>
      <c r="J33" s="287"/>
      <c r="K33" s="297"/>
      <c r="L33" s="298"/>
    </row>
    <row r="34" spans="2:12" ht="15" customHeight="1" thickBot="1" x14ac:dyDescent="0.25">
      <c r="B34" s="158" t="s">
        <v>15</v>
      </c>
      <c r="C34" s="50"/>
      <c r="D34" s="50"/>
      <c r="E34" s="50"/>
      <c r="F34" s="51"/>
      <c r="G34" s="285"/>
      <c r="H34" s="286"/>
      <c r="I34" s="286"/>
      <c r="J34" s="287"/>
      <c r="K34" s="297"/>
      <c r="L34" s="298"/>
    </row>
    <row r="35" spans="2:12" ht="15" customHeight="1" thickBot="1" x14ac:dyDescent="0.25">
      <c r="B35" s="47" t="s">
        <v>16</v>
      </c>
      <c r="C35" s="48"/>
      <c r="D35" s="48"/>
      <c r="E35" s="48"/>
      <c r="F35" s="49"/>
      <c r="G35" s="285"/>
      <c r="H35" s="286"/>
      <c r="I35" s="286"/>
      <c r="J35" s="287"/>
      <c r="K35" s="299"/>
      <c r="L35" s="300"/>
    </row>
    <row r="36" spans="2:12" ht="15" customHeight="1" thickBot="1" x14ac:dyDescent="0.25">
      <c r="B36" s="288" t="s">
        <v>17</v>
      </c>
      <c r="C36" s="289"/>
      <c r="D36" s="289"/>
      <c r="E36" s="289"/>
      <c r="F36" s="289"/>
      <c r="G36" s="285"/>
      <c r="H36" s="286"/>
      <c r="I36" s="286"/>
      <c r="J36" s="286"/>
      <c r="K36" s="286"/>
      <c r="L36" s="287"/>
    </row>
    <row r="37" spans="2:12" ht="16.899999999999999" customHeight="1" thickBot="1" x14ac:dyDescent="0.25">
      <c r="B37" s="52" t="s">
        <v>18</v>
      </c>
      <c r="C37" s="53"/>
      <c r="D37" s="53"/>
      <c r="E37" s="53"/>
      <c r="F37" s="54"/>
      <c r="G37" s="53"/>
      <c r="H37" s="53"/>
      <c r="I37" s="54"/>
      <c r="J37" s="55">
        <v>1</v>
      </c>
      <c r="K37" s="56"/>
      <c r="L37" s="37"/>
    </row>
    <row r="38" spans="2:12" ht="16.899999999999999" customHeight="1" thickBot="1" x14ac:dyDescent="0.25">
      <c r="B38" s="330" t="str">
        <f>IF(J37&gt;0,"HUSK at indsætte tid til forberedelse af eksamen i felt D86, samt tid til evalueringi felt D90!"," ")</f>
        <v>HUSK at indsætte tid til forberedelse af eksamen i felt D86, samt tid til evalueringi felt D90!</v>
      </c>
      <c r="C38" s="293"/>
      <c r="D38" s="293"/>
      <c r="E38" s="293"/>
      <c r="F38" s="293"/>
      <c r="G38" s="293"/>
      <c r="H38" s="293"/>
      <c r="I38" s="293"/>
      <c r="J38" s="293"/>
      <c r="K38" s="293"/>
      <c r="L38" s="331"/>
    </row>
    <row r="39" spans="2:12" ht="16.899999999999999" customHeight="1" thickBot="1" x14ac:dyDescent="0.25">
      <c r="B39" s="52" t="s">
        <v>19</v>
      </c>
      <c r="C39" s="53"/>
      <c r="D39" s="53"/>
      <c r="E39" s="53"/>
      <c r="F39" s="54"/>
      <c r="G39" s="53"/>
      <c r="H39" s="53"/>
      <c r="I39" s="54"/>
      <c r="J39" s="55"/>
      <c r="K39" s="56"/>
      <c r="L39" s="37"/>
    </row>
    <row r="40" spans="2:12" ht="16.899999999999999" customHeight="1" thickBot="1" x14ac:dyDescent="0.25">
      <c r="B40" s="330" t="str">
        <f>IF(J39&gt;0,"HUSK at indsætte tid til forberedelse af eksamen i felt D105, samt tid til evalueringi felt D108!"," ")</f>
        <v xml:space="preserve"> </v>
      </c>
      <c r="C40" s="293"/>
      <c r="D40" s="293"/>
      <c r="E40" s="293"/>
      <c r="F40" s="293"/>
      <c r="G40" s="293"/>
      <c r="H40" s="293"/>
      <c r="I40" s="293"/>
      <c r="J40" s="293"/>
      <c r="K40" s="293"/>
      <c r="L40" s="331"/>
    </row>
    <row r="41" spans="2:12" ht="16.899999999999999" customHeight="1" thickBot="1" x14ac:dyDescent="0.25">
      <c r="B41" s="304" t="s">
        <v>20</v>
      </c>
      <c r="C41" s="305"/>
      <c r="D41" s="305"/>
      <c r="E41" s="305"/>
      <c r="F41" s="305"/>
      <c r="G41" s="305"/>
      <c r="H41" s="305"/>
      <c r="I41" s="305"/>
      <c r="J41" s="55"/>
      <c r="K41" s="36"/>
      <c r="L41" s="143"/>
    </row>
    <row r="42" spans="2:12" ht="16.899999999999999" customHeight="1" thickBot="1" x14ac:dyDescent="0.25">
      <c r="B42" s="291" t="str">
        <f>IF(J41&gt;0,"HUSK at indsætte tid til forberedelse af eksamen i felt D133, samt tid til evalueringi felt D141!"," ")</f>
        <v xml:space="preserve"> </v>
      </c>
      <c r="C42" s="292"/>
      <c r="D42" s="292"/>
      <c r="E42" s="292"/>
      <c r="F42" s="292"/>
      <c r="G42" s="292"/>
      <c r="H42" s="292"/>
      <c r="I42" s="292"/>
      <c r="J42" s="293"/>
      <c r="K42" s="292"/>
      <c r="L42" s="294"/>
    </row>
    <row r="43" spans="2:12" ht="16.899999999999999" customHeight="1" thickBot="1" x14ac:dyDescent="0.25">
      <c r="B43" s="308" t="s">
        <v>21</v>
      </c>
      <c r="C43" s="309"/>
      <c r="D43" s="309"/>
      <c r="E43" s="309"/>
      <c r="F43" s="309"/>
      <c r="G43" s="309"/>
      <c r="H43" s="309"/>
      <c r="I43" s="310"/>
      <c r="J43" s="55"/>
      <c r="K43" s="311"/>
      <c r="L43" s="312"/>
    </row>
    <row r="44" spans="2:12" ht="16.899999999999999" customHeight="1" thickBot="1" x14ac:dyDescent="0.25">
      <c r="B44" s="330" t="str">
        <f>IF(J43&gt;0,"HUSK at indsætte tid til forberedelse af eksamen i felt D133, samt tid til evalueringi felt D141!"," ")</f>
        <v xml:space="preserve"> </v>
      </c>
      <c r="C44" s="293"/>
      <c r="D44" s="293"/>
      <c r="E44" s="293"/>
      <c r="F44" s="293"/>
      <c r="G44" s="293"/>
      <c r="H44" s="293"/>
      <c r="I44" s="293"/>
      <c r="J44" s="293"/>
      <c r="K44" s="293"/>
      <c r="L44" s="331"/>
    </row>
    <row r="45" spans="2:12" ht="16.899999999999999" customHeight="1" thickBot="1" x14ac:dyDescent="0.25">
      <c r="B45" s="159" t="s">
        <v>22</v>
      </c>
      <c r="C45" s="160"/>
      <c r="D45" s="160"/>
      <c r="E45" s="160"/>
      <c r="F45" s="160"/>
      <c r="G45" s="160"/>
      <c r="H45" s="160"/>
      <c r="I45" s="160"/>
      <c r="J45" s="55"/>
      <c r="K45" s="144"/>
      <c r="L45" s="145"/>
    </row>
    <row r="46" spans="2:12" ht="16.899999999999999" customHeight="1" thickBot="1" x14ac:dyDescent="0.25">
      <c r="B46" s="291" t="str">
        <f>IF(J45&gt;0,"HUSK at indsætte tid til forberedelse af eksamen i felt D155, samt tid til evalueringi felt D158!"," ")</f>
        <v xml:space="preserve"> </v>
      </c>
      <c r="C46" s="292"/>
      <c r="D46" s="292"/>
      <c r="E46" s="292"/>
      <c r="F46" s="292"/>
      <c r="G46" s="292"/>
      <c r="H46" s="292"/>
      <c r="I46" s="292"/>
      <c r="J46" s="293"/>
      <c r="K46" s="292"/>
      <c r="L46" s="294"/>
    </row>
    <row r="47" spans="2:12" ht="15" customHeight="1" thickBot="1" x14ac:dyDescent="0.25"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</row>
    <row r="48" spans="2:12" ht="14.65" customHeight="1" thickBot="1" x14ac:dyDescent="0.25">
      <c r="B48" s="58" t="s">
        <v>23</v>
      </c>
      <c r="C48" s="59" t="s">
        <v>24</v>
      </c>
      <c r="D48" s="59" t="s">
        <v>25</v>
      </c>
      <c r="E48" s="59" t="s">
        <v>26</v>
      </c>
      <c r="F48" s="60" t="s">
        <v>27</v>
      </c>
      <c r="G48" s="61">
        <f>IF(I22&lt;&gt;" ",I22,0)</f>
        <v>44871</v>
      </c>
      <c r="H48" s="62"/>
      <c r="I48" s="62"/>
      <c r="J48" s="62"/>
      <c r="K48" s="62"/>
      <c r="L48" s="63"/>
    </row>
    <row r="49" spans="2:16" ht="14.65" customHeight="1" x14ac:dyDescent="0.2">
      <c r="B49" s="64">
        <f>I23</f>
        <v>0.29166666666666669</v>
      </c>
      <c r="C49" s="65">
        <f>B49+(D49*H13)</f>
        <v>0.30208326666666668</v>
      </c>
      <c r="D49" s="66">
        <f>I24</f>
        <v>15</v>
      </c>
      <c r="E49" s="67"/>
      <c r="F49" s="301" t="s">
        <v>28</v>
      </c>
      <c r="G49" s="302"/>
      <c r="H49" s="302"/>
      <c r="I49" s="302"/>
      <c r="J49" s="302"/>
      <c r="K49" s="302"/>
      <c r="L49" s="303"/>
    </row>
    <row r="50" spans="2:16" ht="14.65" customHeight="1" x14ac:dyDescent="0.2">
      <c r="B50" s="204">
        <f>C49</f>
        <v>0.30208326666666668</v>
      </c>
      <c r="C50" s="206">
        <f>B50+(45*H13)</f>
        <v>0.33333306666666668</v>
      </c>
      <c r="D50" s="240">
        <v>45</v>
      </c>
      <c r="E50" s="240">
        <v>1</v>
      </c>
      <c r="F50" s="192" t="s">
        <v>29</v>
      </c>
      <c r="G50" s="193"/>
      <c r="H50" s="193"/>
      <c r="I50" s="193"/>
      <c r="J50" s="193"/>
      <c r="K50" s="193"/>
      <c r="L50" s="194"/>
      <c r="O50" s="4"/>
    </row>
    <row r="51" spans="2:16" ht="14.65" customHeight="1" x14ac:dyDescent="0.2">
      <c r="B51" s="205"/>
      <c r="C51" s="207"/>
      <c r="D51" s="215"/>
      <c r="E51" s="218"/>
      <c r="F51" s="247" t="s">
        <v>30</v>
      </c>
      <c r="G51" s="248"/>
      <c r="H51" s="248"/>
      <c r="I51" s="248"/>
      <c r="J51" s="248"/>
      <c r="K51" s="248"/>
      <c r="L51" s="249"/>
      <c r="P51" s="4"/>
    </row>
    <row r="52" spans="2:16" ht="14.65" customHeight="1" x14ac:dyDescent="0.2">
      <c r="B52" s="153">
        <f>C50</f>
        <v>0.33333306666666668</v>
      </c>
      <c r="C52" s="68">
        <f>B52+(D52*H13)</f>
        <v>0.34027746666666669</v>
      </c>
      <c r="D52" s="69">
        <f>$I$26</f>
        <v>10</v>
      </c>
      <c r="E52" s="70"/>
      <c r="F52" s="201" t="s">
        <v>31</v>
      </c>
      <c r="G52" s="202"/>
      <c r="H52" s="202"/>
      <c r="I52" s="202"/>
      <c r="J52" s="202"/>
      <c r="K52" s="202"/>
      <c r="L52" s="203"/>
    </row>
    <row r="53" spans="2:16" ht="14.65" customHeight="1" x14ac:dyDescent="0.2">
      <c r="B53" s="204">
        <f>C52</f>
        <v>0.34027746666666669</v>
      </c>
      <c r="C53" s="206">
        <f>B53+(45*$H$13)</f>
        <v>0.37152726666666669</v>
      </c>
      <c r="D53" s="215">
        <v>45</v>
      </c>
      <c r="E53" s="240">
        <v>2</v>
      </c>
      <c r="F53" s="244" t="s">
        <v>32</v>
      </c>
      <c r="G53" s="245"/>
      <c r="H53" s="245"/>
      <c r="I53" s="245"/>
      <c r="J53" s="245"/>
      <c r="K53" s="245"/>
      <c r="L53" s="246"/>
    </row>
    <row r="54" spans="2:16" ht="14.65" customHeight="1" x14ac:dyDescent="0.2">
      <c r="B54" s="205"/>
      <c r="C54" s="207"/>
      <c r="D54" s="218"/>
      <c r="E54" s="218"/>
      <c r="F54" s="247" t="s">
        <v>33</v>
      </c>
      <c r="G54" s="248"/>
      <c r="H54" s="248"/>
      <c r="I54" s="248"/>
      <c r="J54" s="248"/>
      <c r="K54" s="248"/>
      <c r="L54" s="249"/>
    </row>
    <row r="55" spans="2:16" ht="14.65" customHeight="1" x14ac:dyDescent="0.2">
      <c r="B55" s="71">
        <f>C53</f>
        <v>0.37152726666666669</v>
      </c>
      <c r="C55" s="72">
        <f>B55+(D55*H13)</f>
        <v>0.37847166666666671</v>
      </c>
      <c r="D55" s="69">
        <f>$I$26</f>
        <v>10</v>
      </c>
      <c r="E55" s="73"/>
      <c r="F55" s="201" t="s">
        <v>31</v>
      </c>
      <c r="G55" s="202"/>
      <c r="H55" s="202"/>
      <c r="I55" s="202"/>
      <c r="J55" s="202"/>
      <c r="K55" s="202"/>
      <c r="L55" s="203"/>
    </row>
    <row r="56" spans="2:16" ht="14.65" customHeight="1" x14ac:dyDescent="0.2">
      <c r="B56" s="204">
        <f>C55</f>
        <v>0.37847166666666671</v>
      </c>
      <c r="C56" s="206">
        <f>B56+(45*H13)</f>
        <v>0.4097214666666667</v>
      </c>
      <c r="D56" s="240">
        <v>45</v>
      </c>
      <c r="E56" s="240">
        <v>3</v>
      </c>
      <c r="F56" s="192" t="s">
        <v>34</v>
      </c>
      <c r="G56" s="193"/>
      <c r="H56" s="193"/>
      <c r="I56" s="193"/>
      <c r="J56" s="193"/>
      <c r="K56" s="193"/>
      <c r="L56" s="194"/>
    </row>
    <row r="57" spans="2:16" ht="14.65" customHeight="1" x14ac:dyDescent="0.2">
      <c r="B57" s="205"/>
      <c r="C57" s="207"/>
      <c r="D57" s="218"/>
      <c r="E57" s="218"/>
      <c r="F57" s="247" t="s">
        <v>35</v>
      </c>
      <c r="G57" s="248"/>
      <c r="H57" s="248"/>
      <c r="I57" s="248"/>
      <c r="J57" s="248"/>
      <c r="K57" s="248"/>
      <c r="L57" s="249"/>
    </row>
    <row r="58" spans="2:16" ht="14.65" customHeight="1" x14ac:dyDescent="0.2">
      <c r="B58" s="153">
        <f>C56</f>
        <v>0.4097214666666667</v>
      </c>
      <c r="C58" s="154">
        <f>B58+(D58*H13)</f>
        <v>0.41666586666666672</v>
      </c>
      <c r="D58" s="69">
        <f>$I$26</f>
        <v>10</v>
      </c>
      <c r="E58" s="162"/>
      <c r="F58" s="201" t="s">
        <v>31</v>
      </c>
      <c r="G58" s="202"/>
      <c r="H58" s="202"/>
      <c r="I58" s="202"/>
      <c r="J58" s="202"/>
      <c r="K58" s="202"/>
      <c r="L58" s="203"/>
    </row>
    <row r="59" spans="2:16" ht="14.65" customHeight="1" x14ac:dyDescent="0.2">
      <c r="B59" s="204">
        <f>C58</f>
        <v>0.41666586666666672</v>
      </c>
      <c r="C59" s="206">
        <f>B59+(45*H13)</f>
        <v>0.44791566666666671</v>
      </c>
      <c r="D59" s="240">
        <v>45</v>
      </c>
      <c r="E59" s="240">
        <v>4</v>
      </c>
      <c r="F59" s="244" t="s">
        <v>36</v>
      </c>
      <c r="G59" s="245"/>
      <c r="H59" s="245"/>
      <c r="I59" s="245"/>
      <c r="J59" s="245"/>
      <c r="K59" s="245"/>
      <c r="L59" s="246"/>
    </row>
    <row r="60" spans="2:16" ht="14.65" customHeight="1" x14ac:dyDescent="0.2">
      <c r="B60" s="205"/>
      <c r="C60" s="207"/>
      <c r="D60" s="218"/>
      <c r="E60" s="218"/>
      <c r="F60" s="247" t="s">
        <v>37</v>
      </c>
      <c r="G60" s="248"/>
      <c r="H60" s="248"/>
      <c r="I60" s="248"/>
      <c r="J60" s="248"/>
      <c r="K60" s="248"/>
      <c r="L60" s="249"/>
    </row>
    <row r="61" spans="2:16" ht="14.65" customHeight="1" x14ac:dyDescent="0.2">
      <c r="B61" s="71">
        <f>C59</f>
        <v>0.44791566666666671</v>
      </c>
      <c r="C61" s="72">
        <f>B61+(I25*H13)</f>
        <v>0.46874886666666671</v>
      </c>
      <c r="D61" s="69">
        <f>$I$25</f>
        <v>30</v>
      </c>
      <c r="E61" s="73"/>
      <c r="F61" s="201" t="s">
        <v>38</v>
      </c>
      <c r="G61" s="202"/>
      <c r="H61" s="202"/>
      <c r="I61" s="202"/>
      <c r="J61" s="202"/>
      <c r="K61" s="202"/>
      <c r="L61" s="203"/>
    </row>
    <row r="62" spans="2:16" ht="14.65" customHeight="1" x14ac:dyDescent="0.2">
      <c r="B62" s="204">
        <f>C61</f>
        <v>0.46874886666666671</v>
      </c>
      <c r="C62" s="206">
        <f>B62+(45*H13)</f>
        <v>0.4999986666666667</v>
      </c>
      <c r="D62" s="240">
        <v>45</v>
      </c>
      <c r="E62" s="240">
        <v>5</v>
      </c>
      <c r="F62" s="192" t="s">
        <v>39</v>
      </c>
      <c r="G62" s="193"/>
      <c r="H62" s="193"/>
      <c r="I62" s="193"/>
      <c r="J62" s="193"/>
      <c r="K62" s="193"/>
      <c r="L62" s="194"/>
    </row>
    <row r="63" spans="2:16" ht="14.65" customHeight="1" x14ac:dyDescent="0.2">
      <c r="B63" s="205"/>
      <c r="C63" s="207"/>
      <c r="D63" s="218"/>
      <c r="E63" s="218"/>
      <c r="F63" s="247" t="s">
        <v>40</v>
      </c>
      <c r="G63" s="248"/>
      <c r="H63" s="248"/>
      <c r="I63" s="248"/>
      <c r="J63" s="248"/>
      <c r="K63" s="248"/>
      <c r="L63" s="249"/>
    </row>
    <row r="64" spans="2:16" ht="14.65" customHeight="1" x14ac:dyDescent="0.2">
      <c r="B64" s="153">
        <f>C62</f>
        <v>0.4999986666666667</v>
      </c>
      <c r="C64" s="154">
        <f>B64+(D64*H13)</f>
        <v>0.50694306666666666</v>
      </c>
      <c r="D64" s="69">
        <f>$I$26</f>
        <v>10</v>
      </c>
      <c r="E64" s="162"/>
      <c r="F64" s="201" t="s">
        <v>31</v>
      </c>
      <c r="G64" s="202"/>
      <c r="H64" s="202"/>
      <c r="I64" s="202"/>
      <c r="J64" s="202"/>
      <c r="K64" s="202"/>
      <c r="L64" s="203"/>
    </row>
    <row r="65" spans="2:20" ht="14.65" customHeight="1" x14ac:dyDescent="0.2">
      <c r="B65" s="204">
        <f>C64</f>
        <v>0.50694306666666666</v>
      </c>
      <c r="C65" s="206">
        <f>B65+(45*H13)</f>
        <v>0.53819286666666666</v>
      </c>
      <c r="D65" s="240">
        <v>45</v>
      </c>
      <c r="E65" s="240">
        <v>6</v>
      </c>
      <c r="F65" s="244" t="s">
        <v>41</v>
      </c>
      <c r="G65" s="245"/>
      <c r="H65" s="245"/>
      <c r="I65" s="245"/>
      <c r="J65" s="245"/>
      <c r="K65" s="245"/>
      <c r="L65" s="246"/>
    </row>
    <row r="66" spans="2:20" ht="14.65" customHeight="1" x14ac:dyDescent="0.2">
      <c r="B66" s="205"/>
      <c r="C66" s="207"/>
      <c r="D66" s="218"/>
      <c r="E66" s="218"/>
      <c r="F66" s="247" t="s">
        <v>42</v>
      </c>
      <c r="G66" s="248"/>
      <c r="H66" s="248"/>
      <c r="I66" s="248"/>
      <c r="J66" s="248"/>
      <c r="K66" s="248"/>
      <c r="L66" s="249"/>
    </row>
    <row r="67" spans="2:20" ht="14.65" customHeight="1" x14ac:dyDescent="0.2">
      <c r="B67" s="71">
        <f>C65</f>
        <v>0.53819286666666666</v>
      </c>
      <c r="C67" s="72">
        <f>B67+(D67*H13)</f>
        <v>0.54513726666666662</v>
      </c>
      <c r="D67" s="69">
        <f>$I$26</f>
        <v>10</v>
      </c>
      <c r="E67" s="73"/>
      <c r="F67" s="201" t="s">
        <v>31</v>
      </c>
      <c r="G67" s="202"/>
      <c r="H67" s="202"/>
      <c r="I67" s="202"/>
      <c r="J67" s="202"/>
      <c r="K67" s="202"/>
      <c r="L67" s="203"/>
    </row>
    <row r="68" spans="2:20" ht="14.65" customHeight="1" x14ac:dyDescent="0.2">
      <c r="B68" s="204">
        <f>C67</f>
        <v>0.54513726666666662</v>
      </c>
      <c r="C68" s="206">
        <f>B68+(45*H13)</f>
        <v>0.57638706666666661</v>
      </c>
      <c r="D68" s="240">
        <v>45</v>
      </c>
      <c r="E68" s="240">
        <v>7</v>
      </c>
      <c r="F68" s="192" t="s">
        <v>43</v>
      </c>
      <c r="G68" s="193"/>
      <c r="H68" s="193"/>
      <c r="I68" s="193"/>
      <c r="J68" s="193"/>
      <c r="K68" s="193"/>
      <c r="L68" s="194"/>
    </row>
    <row r="69" spans="2:20" ht="14.65" customHeight="1" x14ac:dyDescent="0.2">
      <c r="B69" s="205"/>
      <c r="C69" s="207"/>
      <c r="D69" s="218"/>
      <c r="E69" s="218"/>
      <c r="F69" s="244" t="s">
        <v>44</v>
      </c>
      <c r="G69" s="245"/>
      <c r="H69" s="245"/>
      <c r="I69" s="245"/>
      <c r="J69" s="245"/>
      <c r="K69" s="245"/>
      <c r="L69" s="246"/>
    </row>
    <row r="70" spans="2:20" ht="14.65" customHeight="1" x14ac:dyDescent="0.2">
      <c r="B70" s="153">
        <f>C68</f>
        <v>0.57638706666666661</v>
      </c>
      <c r="C70" s="154">
        <f>B70+(D70*H13)</f>
        <v>0.61110906666666664</v>
      </c>
      <c r="D70" s="69">
        <v>50</v>
      </c>
      <c r="E70" s="162"/>
      <c r="F70" s="201" t="s">
        <v>31</v>
      </c>
      <c r="G70" s="202"/>
      <c r="H70" s="202"/>
      <c r="I70" s="202"/>
      <c r="J70" s="202"/>
      <c r="K70" s="202"/>
      <c r="L70" s="203"/>
    </row>
    <row r="71" spans="2:20" ht="14.65" customHeight="1" x14ac:dyDescent="0.2">
      <c r="B71" s="204">
        <f>C70</f>
        <v>0.61110906666666664</v>
      </c>
      <c r="C71" s="206">
        <f>B71+(45*H13)</f>
        <v>0.64235886666666664</v>
      </c>
      <c r="D71" s="240">
        <v>45</v>
      </c>
      <c r="E71" s="240">
        <v>8</v>
      </c>
      <c r="F71" s="192" t="s">
        <v>45</v>
      </c>
      <c r="G71" s="193"/>
      <c r="H71" s="193"/>
      <c r="I71" s="193"/>
      <c r="J71" s="193"/>
      <c r="K71" s="193"/>
      <c r="L71" s="194"/>
    </row>
    <row r="72" spans="2:20" ht="14.65" customHeight="1" thickBot="1" x14ac:dyDescent="0.25">
      <c r="B72" s="235"/>
      <c r="C72" s="168"/>
      <c r="D72" s="170"/>
      <c r="E72" s="170"/>
      <c r="F72" s="195" t="s">
        <v>46</v>
      </c>
      <c r="G72" s="196"/>
      <c r="H72" s="196"/>
      <c r="I72" s="196"/>
      <c r="J72" s="196"/>
      <c r="K72" s="196"/>
      <c r="L72" s="197"/>
    </row>
    <row r="73" spans="2:20" ht="14.65" customHeight="1" thickBot="1" x14ac:dyDescent="0.25"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</row>
    <row r="74" spans="2:20" ht="14.65" customHeight="1" x14ac:dyDescent="0.2">
      <c r="B74" s="58" t="s">
        <v>23</v>
      </c>
      <c r="C74" s="59" t="s">
        <v>24</v>
      </c>
      <c r="D74" s="59" t="s">
        <v>25</v>
      </c>
      <c r="E74" s="59" t="s">
        <v>26</v>
      </c>
      <c r="F74" s="74" t="s">
        <v>47</v>
      </c>
      <c r="G74" s="75">
        <f>IF(I22&lt;&gt;"",G48+1,0)</f>
        <v>44872</v>
      </c>
      <c r="H74" s="76"/>
      <c r="I74" s="76"/>
      <c r="J74" s="76"/>
      <c r="K74" s="76"/>
      <c r="L74" s="77"/>
    </row>
    <row r="75" spans="2:20" ht="14.65" customHeight="1" x14ac:dyDescent="0.2">
      <c r="B75" s="329">
        <f>I23</f>
        <v>0.29166666666666669</v>
      </c>
      <c r="C75" s="206">
        <f>B75+(45*H13)</f>
        <v>0.32291646666666668</v>
      </c>
      <c r="D75" s="240">
        <v>45</v>
      </c>
      <c r="E75" s="250">
        <v>9</v>
      </c>
      <c r="F75" s="265" t="s">
        <v>48</v>
      </c>
      <c r="G75" s="266"/>
      <c r="H75" s="266"/>
      <c r="I75" s="266"/>
      <c r="J75" s="266"/>
      <c r="K75" s="266"/>
      <c r="L75" s="267"/>
    </row>
    <row r="76" spans="2:20" ht="14.65" customHeight="1" x14ac:dyDescent="0.2">
      <c r="B76" s="328"/>
      <c r="C76" s="207"/>
      <c r="D76" s="218"/>
      <c r="E76" s="250"/>
      <c r="F76" s="268" t="s">
        <v>49</v>
      </c>
      <c r="G76" s="269"/>
      <c r="H76" s="269"/>
      <c r="I76" s="269"/>
      <c r="J76" s="269"/>
      <c r="K76" s="269"/>
      <c r="L76" s="270"/>
    </row>
    <row r="77" spans="2:20" ht="14.65" customHeight="1" x14ac:dyDescent="0.2">
      <c r="B77" s="153">
        <f>C75</f>
        <v>0.32291646666666668</v>
      </c>
      <c r="C77" s="154">
        <f>B77+(D77*H13)</f>
        <v>0.3298608666666667</v>
      </c>
      <c r="D77" s="69">
        <f>$I$26</f>
        <v>10</v>
      </c>
      <c r="E77" s="162"/>
      <c r="F77" s="201" t="s">
        <v>31</v>
      </c>
      <c r="G77" s="202"/>
      <c r="H77" s="202"/>
      <c r="I77" s="202"/>
      <c r="J77" s="202"/>
      <c r="K77" s="202"/>
      <c r="L77" s="203"/>
      <c r="N77" s="8"/>
      <c r="O77" s="8"/>
      <c r="P77" s="8"/>
      <c r="Q77" s="8"/>
      <c r="R77" s="8"/>
      <c r="S77" s="8"/>
      <c r="T77" s="8"/>
    </row>
    <row r="78" spans="2:20" ht="14.65" customHeight="1" x14ac:dyDescent="0.2">
      <c r="B78" s="204">
        <f>C77</f>
        <v>0.3298608666666667</v>
      </c>
      <c r="C78" s="206">
        <f>B78+(45*$H$13)</f>
        <v>0.36111066666666669</v>
      </c>
      <c r="D78" s="240">
        <v>45</v>
      </c>
      <c r="E78" s="271">
        <v>10</v>
      </c>
      <c r="F78" s="265" t="s">
        <v>50</v>
      </c>
      <c r="G78" s="266"/>
      <c r="H78" s="266"/>
      <c r="I78" s="266"/>
      <c r="J78" s="266"/>
      <c r="K78" s="266"/>
      <c r="L78" s="267"/>
    </row>
    <row r="79" spans="2:20" ht="14.65" customHeight="1" x14ac:dyDescent="0.2">
      <c r="B79" s="205"/>
      <c r="C79" s="207"/>
      <c r="D79" s="218"/>
      <c r="E79" s="272"/>
      <c r="F79" s="268" t="s">
        <v>51</v>
      </c>
      <c r="G79" s="269"/>
      <c r="H79" s="269"/>
      <c r="I79" s="269"/>
      <c r="J79" s="269"/>
      <c r="K79" s="269"/>
      <c r="L79" s="270"/>
    </row>
    <row r="80" spans="2:20" ht="14.65" customHeight="1" x14ac:dyDescent="0.2">
      <c r="B80" s="71">
        <f>C78</f>
        <v>0.36111066666666669</v>
      </c>
      <c r="C80" s="72">
        <f>B80+(D80*H13)</f>
        <v>0.36805506666666671</v>
      </c>
      <c r="D80" s="69">
        <f>$I$26</f>
        <v>10</v>
      </c>
      <c r="E80" s="73"/>
      <c r="F80" s="201" t="s">
        <v>31</v>
      </c>
      <c r="G80" s="202"/>
      <c r="H80" s="202"/>
      <c r="I80" s="202"/>
      <c r="J80" s="202"/>
      <c r="K80" s="202"/>
      <c r="L80" s="203"/>
    </row>
    <row r="81" spans="2:15" ht="14.65" customHeight="1" x14ac:dyDescent="0.2">
      <c r="B81" s="204">
        <f>C80</f>
        <v>0.36805506666666671</v>
      </c>
      <c r="C81" s="206">
        <f>B81+(45*H13)</f>
        <v>0.3993048666666667</v>
      </c>
      <c r="D81" s="240">
        <v>45</v>
      </c>
      <c r="E81" s="271">
        <v>11</v>
      </c>
      <c r="F81" s="332" t="s">
        <v>52</v>
      </c>
      <c r="G81" s="333"/>
      <c r="H81" s="333"/>
      <c r="I81" s="333"/>
      <c r="J81" s="333"/>
      <c r="K81" s="333"/>
      <c r="L81" s="334"/>
    </row>
    <row r="82" spans="2:15" ht="14.65" customHeight="1" x14ac:dyDescent="0.2">
      <c r="B82" s="205"/>
      <c r="C82" s="207"/>
      <c r="D82" s="218"/>
      <c r="E82" s="272"/>
      <c r="F82" s="268"/>
      <c r="G82" s="269"/>
      <c r="H82" s="269"/>
      <c r="I82" s="269"/>
      <c r="J82" s="269"/>
      <c r="K82" s="269"/>
      <c r="L82" s="270"/>
    </row>
    <row r="83" spans="2:15" ht="14.65" customHeight="1" x14ac:dyDescent="0.2">
      <c r="B83" s="153">
        <f>C81</f>
        <v>0.3993048666666667</v>
      </c>
      <c r="C83" s="154">
        <f>B83+(D83*H13)</f>
        <v>0.40624926666666672</v>
      </c>
      <c r="D83" s="69">
        <f>$I$26</f>
        <v>10</v>
      </c>
      <c r="E83" s="162"/>
      <c r="F83" s="201" t="s">
        <v>31</v>
      </c>
      <c r="G83" s="202"/>
      <c r="H83" s="202"/>
      <c r="I83" s="202"/>
      <c r="J83" s="202"/>
      <c r="K83" s="202"/>
      <c r="L83" s="203"/>
    </row>
    <row r="84" spans="2:15" ht="14.65" customHeight="1" x14ac:dyDescent="0.2">
      <c r="B84" s="204">
        <f>C83</f>
        <v>0.40624926666666672</v>
      </c>
      <c r="C84" s="206">
        <f>B84+(45*H13)</f>
        <v>0.43749906666666671</v>
      </c>
      <c r="D84" s="240">
        <v>45</v>
      </c>
      <c r="E84" s="271">
        <v>12</v>
      </c>
      <c r="F84" s="273" t="s">
        <v>53</v>
      </c>
      <c r="G84" s="274"/>
      <c r="H84" s="274"/>
      <c r="I84" s="274"/>
      <c r="J84" s="274"/>
      <c r="K84" s="274"/>
      <c r="L84" s="275"/>
    </row>
    <row r="85" spans="2:15" ht="14.65" customHeight="1" x14ac:dyDescent="0.2">
      <c r="B85" s="205"/>
      <c r="C85" s="207"/>
      <c r="D85" s="218"/>
      <c r="E85" s="272"/>
      <c r="F85" s="276"/>
      <c r="G85" s="277"/>
      <c r="H85" s="277"/>
      <c r="I85" s="277"/>
      <c r="J85" s="277"/>
      <c r="K85" s="277"/>
      <c r="L85" s="278"/>
    </row>
    <row r="86" spans="2:15" ht="14.65" customHeight="1" x14ac:dyDescent="0.2">
      <c r="B86" s="71">
        <f>C84</f>
        <v>0.43749906666666671</v>
      </c>
      <c r="C86" s="72">
        <f>B86+(I25*H13)</f>
        <v>0.45833226666666671</v>
      </c>
      <c r="D86" s="130">
        <v>10</v>
      </c>
      <c r="E86" s="73"/>
      <c r="F86" s="201" t="s">
        <v>54</v>
      </c>
      <c r="G86" s="202"/>
      <c r="H86" s="202"/>
      <c r="I86" s="202"/>
      <c r="J86" s="202"/>
      <c r="K86" s="202"/>
      <c r="L86" s="203"/>
    </row>
    <row r="87" spans="2:15" ht="14.65" customHeight="1" thickBot="1" x14ac:dyDescent="0.25">
      <c r="B87" s="252" t="str">
        <f>IF(J41&gt;0,"Kursister der alene skal repetere Grund - går til eksamen","")</f>
        <v/>
      </c>
      <c r="C87" s="253"/>
      <c r="D87" s="253"/>
      <c r="E87" s="253"/>
      <c r="F87" s="253"/>
      <c r="G87" s="253"/>
      <c r="H87" s="253"/>
      <c r="I87" s="253"/>
      <c r="J87" s="253"/>
      <c r="K87" s="253"/>
      <c r="L87" s="254"/>
    </row>
    <row r="88" spans="2:15" ht="14.65" customHeight="1" x14ac:dyDescent="0.2">
      <c r="B88" s="233">
        <f>C86</f>
        <v>0.45833226666666671</v>
      </c>
      <c r="C88" s="167">
        <f>IF(J37&gt;0,B88+(D88*H13),"")</f>
        <v>0.48610986666666672</v>
      </c>
      <c r="D88" s="169">
        <v>40</v>
      </c>
      <c r="E88" s="216"/>
      <c r="F88" s="78" t="s">
        <v>55</v>
      </c>
      <c r="G88" s="261" t="s">
        <v>56</v>
      </c>
      <c r="H88" s="262"/>
      <c r="I88" s="224">
        <f>I38</f>
        <v>0</v>
      </c>
      <c r="J88" s="225"/>
      <c r="K88" s="225"/>
      <c r="L88" s="226"/>
      <c r="O88" s="4"/>
    </row>
    <row r="89" spans="2:15" ht="14.65" customHeight="1" thickBot="1" x14ac:dyDescent="0.25">
      <c r="B89" s="234"/>
      <c r="C89" s="221"/>
      <c r="D89" s="215"/>
      <c r="E89" s="217"/>
      <c r="F89" s="79">
        <f>IF(J37&gt;0,J37,"Ikke aktuel")</f>
        <v>1</v>
      </c>
      <c r="G89" s="263"/>
      <c r="H89" s="264"/>
      <c r="I89" s="227"/>
      <c r="J89" s="228"/>
      <c r="K89" s="228"/>
      <c r="L89" s="229"/>
      <c r="N89" s="33"/>
    </row>
    <row r="90" spans="2:15" ht="14.65" customHeight="1" thickBot="1" x14ac:dyDescent="0.25">
      <c r="B90" s="80">
        <f>C88</f>
        <v>0.48610986666666672</v>
      </c>
      <c r="C90" s="81">
        <f>IF(J37&gt;0,B90+(D90*H13),0)</f>
        <v>0.48610986666666672</v>
      </c>
      <c r="D90" s="134"/>
      <c r="E90" s="82"/>
      <c r="F90" s="317" t="s">
        <v>57</v>
      </c>
      <c r="G90" s="318"/>
      <c r="H90" s="318"/>
      <c r="I90" s="318"/>
      <c r="J90" s="318"/>
      <c r="K90" s="318"/>
      <c r="L90" s="135"/>
    </row>
    <row r="91" spans="2:15" ht="14.65" customHeight="1" x14ac:dyDescent="0.2">
      <c r="B91" s="136" t="str">
        <f>IF(J37&gt;0,"Kursister der også skal repetere klasse 1, holder fri - og fortsætter undervisningen klokken:","Ovennævnte eksamen var ikke aktuel. Der fortsættes med undervisning klasse 1, klokken")</f>
        <v>Kursister der også skal repetere klasse 1, holder fri - og fortsætter undervisningen klokken:</v>
      </c>
      <c r="C91" s="137"/>
      <c r="D91" s="137"/>
      <c r="E91" s="137"/>
      <c r="F91" s="137"/>
      <c r="G91" s="137"/>
      <c r="H91" s="137"/>
      <c r="I91" s="137"/>
      <c r="J91" s="137"/>
      <c r="K91" s="319">
        <f>B93</f>
        <v>0.48610986666666672</v>
      </c>
      <c r="L91" s="320"/>
    </row>
    <row r="92" spans="2:15" ht="14.65" customHeight="1" thickBot="1" x14ac:dyDescent="0.25">
      <c r="B92" s="183" t="str">
        <f>IF(J43&gt;0,"Kursister der også skal tank, men IKKE klasse 1, holder fri - og fortsætter undervisningen dag 3"," ")</f>
        <v xml:space="preserve"> </v>
      </c>
      <c r="C92" s="184"/>
      <c r="D92" s="184"/>
      <c r="E92" s="184"/>
      <c r="F92" s="184"/>
      <c r="G92" s="184"/>
      <c r="H92" s="184"/>
      <c r="I92" s="184"/>
      <c r="J92" s="184"/>
      <c r="K92" s="184"/>
      <c r="L92" s="185"/>
    </row>
    <row r="93" spans="2:15" ht="14.65" customHeight="1" x14ac:dyDescent="0.2">
      <c r="B93" s="219">
        <f>C90</f>
        <v>0.48610986666666672</v>
      </c>
      <c r="C93" s="221">
        <f>B93+(45*H13)</f>
        <v>0.51735966666666677</v>
      </c>
      <c r="D93" s="215">
        <v>45</v>
      </c>
      <c r="E93" s="251">
        <v>13</v>
      </c>
      <c r="F93" s="83" t="s">
        <v>58</v>
      </c>
      <c r="G93" s="84" t="s">
        <v>59</v>
      </c>
      <c r="H93" s="84"/>
      <c r="I93" s="84"/>
      <c r="J93" s="84"/>
      <c r="K93" s="84"/>
      <c r="L93" s="85"/>
    </row>
    <row r="94" spans="2:15" ht="14.65" customHeight="1" x14ac:dyDescent="0.2">
      <c r="B94" s="220"/>
      <c r="C94" s="207"/>
      <c r="D94" s="218"/>
      <c r="E94" s="200"/>
      <c r="F94" s="86" t="s">
        <v>60</v>
      </c>
      <c r="G94" s="114"/>
      <c r="H94" s="114"/>
      <c r="I94" s="114"/>
      <c r="J94" s="114"/>
      <c r="K94" s="114"/>
      <c r="L94" s="115"/>
    </row>
    <row r="95" spans="2:15" ht="14.65" customHeight="1" x14ac:dyDescent="0.2">
      <c r="B95" s="71">
        <f>C93</f>
        <v>0.51735966666666677</v>
      </c>
      <c r="C95" s="72">
        <f>B95+(D95*H13)</f>
        <v>0.52430406666666673</v>
      </c>
      <c r="D95" s="69">
        <f>$I$26</f>
        <v>10</v>
      </c>
      <c r="E95" s="162"/>
      <c r="F95" s="201" t="s">
        <v>31</v>
      </c>
      <c r="G95" s="202"/>
      <c r="H95" s="202"/>
      <c r="I95" s="202"/>
      <c r="J95" s="202"/>
      <c r="K95" s="202"/>
      <c r="L95" s="203"/>
    </row>
    <row r="96" spans="2:15" ht="14.65" customHeight="1" x14ac:dyDescent="0.2">
      <c r="B96" s="234">
        <f>C95</f>
        <v>0.52430406666666673</v>
      </c>
      <c r="C96" s="221">
        <f>B96+(45*H13)</f>
        <v>0.55555386666666673</v>
      </c>
      <c r="D96" s="215">
        <v>45</v>
      </c>
      <c r="E96" s="251">
        <v>14</v>
      </c>
      <c r="F96" s="244" t="s">
        <v>61</v>
      </c>
      <c r="G96" s="245"/>
      <c r="H96" s="245"/>
      <c r="I96" s="245"/>
      <c r="J96" s="245"/>
      <c r="K96" s="245"/>
      <c r="L96" s="246"/>
    </row>
    <row r="97" spans="2:14" ht="14.65" customHeight="1" x14ac:dyDescent="0.2">
      <c r="B97" s="205"/>
      <c r="C97" s="207"/>
      <c r="D97" s="218"/>
      <c r="E97" s="200"/>
      <c r="F97" s="247"/>
      <c r="G97" s="248"/>
      <c r="H97" s="248"/>
      <c r="I97" s="248"/>
      <c r="J97" s="248"/>
      <c r="K97" s="248"/>
      <c r="L97" s="249"/>
    </row>
    <row r="98" spans="2:14" ht="14.65" customHeight="1" x14ac:dyDescent="0.2">
      <c r="B98" s="71">
        <f>C96</f>
        <v>0.55555386666666673</v>
      </c>
      <c r="C98" s="72">
        <f>B98+(D98*H13)</f>
        <v>0.56249826666666669</v>
      </c>
      <c r="D98" s="69">
        <f>$I$26</f>
        <v>10</v>
      </c>
      <c r="E98" s="73"/>
      <c r="F98" s="201" t="s">
        <v>31</v>
      </c>
      <c r="G98" s="202"/>
      <c r="H98" s="202"/>
      <c r="I98" s="202"/>
      <c r="J98" s="202"/>
      <c r="K98" s="202"/>
      <c r="L98" s="203"/>
    </row>
    <row r="99" spans="2:14" ht="14.65" customHeight="1" x14ac:dyDescent="0.2">
      <c r="B99" s="204">
        <f>C98</f>
        <v>0.56249826666666669</v>
      </c>
      <c r="C99" s="206">
        <f>B99+(45*H13)</f>
        <v>0.59374806666666669</v>
      </c>
      <c r="D99" s="240">
        <v>45</v>
      </c>
      <c r="E99" s="200">
        <v>15</v>
      </c>
      <c r="F99" s="192" t="s">
        <v>62</v>
      </c>
      <c r="G99" s="193"/>
      <c r="H99" s="193"/>
      <c r="I99" s="193"/>
      <c r="J99" s="193"/>
      <c r="K99" s="193"/>
      <c r="L99" s="194"/>
    </row>
    <row r="100" spans="2:14" ht="14.65" customHeight="1" x14ac:dyDescent="0.2">
      <c r="B100" s="205"/>
      <c r="C100" s="207"/>
      <c r="D100" s="218"/>
      <c r="E100" s="200"/>
      <c r="F100" s="244"/>
      <c r="G100" s="245"/>
      <c r="H100" s="245"/>
      <c r="I100" s="245"/>
      <c r="J100" s="245"/>
      <c r="K100" s="245"/>
      <c r="L100" s="246"/>
    </row>
    <row r="101" spans="2:14" ht="14.65" customHeight="1" x14ac:dyDescent="0.2">
      <c r="B101" s="153">
        <f>C99</f>
        <v>0.59374806666666669</v>
      </c>
      <c r="C101" s="154">
        <f>B101+(D101*H13)</f>
        <v>0.60069246666666665</v>
      </c>
      <c r="D101" s="69">
        <f>$I$26</f>
        <v>10</v>
      </c>
      <c r="E101" s="162"/>
      <c r="F101" s="201" t="s">
        <v>31</v>
      </c>
      <c r="G101" s="202"/>
      <c r="H101" s="202"/>
      <c r="I101" s="202"/>
      <c r="J101" s="202"/>
      <c r="K101" s="202"/>
      <c r="L101" s="203"/>
    </row>
    <row r="102" spans="2:14" ht="14.65" customHeight="1" x14ac:dyDescent="0.2">
      <c r="B102" s="204">
        <f>C101</f>
        <v>0.60069246666666665</v>
      </c>
      <c r="C102" s="206">
        <f>B102+(45*H13)</f>
        <v>0.63194226666666664</v>
      </c>
      <c r="D102" s="240">
        <v>45</v>
      </c>
      <c r="E102" s="222">
        <v>16</v>
      </c>
      <c r="F102" s="192" t="s">
        <v>63</v>
      </c>
      <c r="G102" s="193"/>
      <c r="H102" s="193"/>
      <c r="I102" s="193"/>
      <c r="J102" s="193"/>
      <c r="K102" s="193"/>
      <c r="L102" s="194"/>
    </row>
    <row r="103" spans="2:14" ht="14.65" customHeight="1" thickBot="1" x14ac:dyDescent="0.25">
      <c r="B103" s="235"/>
      <c r="C103" s="168"/>
      <c r="D103" s="170"/>
      <c r="E103" s="223"/>
      <c r="F103" s="195" t="s">
        <v>64</v>
      </c>
      <c r="G103" s="196"/>
      <c r="H103" s="196"/>
      <c r="I103" s="196"/>
      <c r="J103" s="196"/>
      <c r="K103" s="196"/>
      <c r="L103" s="197"/>
    </row>
    <row r="104" spans="2:14" ht="14.65" customHeight="1" thickBot="1" x14ac:dyDescent="0.25">
      <c r="B104" s="230" t="str">
        <f>IF(J9&gt;0,"Kursister der skal repetere kombinationen Grund + klasse 1, går til eksamen","")</f>
        <v/>
      </c>
      <c r="C104" s="231"/>
      <c r="D104" s="231"/>
      <c r="E104" s="231"/>
      <c r="F104" s="231"/>
      <c r="G104" s="231"/>
      <c r="H104" s="231"/>
      <c r="I104" s="231"/>
      <c r="J104" s="231"/>
      <c r="K104" s="231"/>
      <c r="L104" s="232"/>
      <c r="N104" s="4"/>
    </row>
    <row r="105" spans="2:14" ht="14.65" customHeight="1" thickBot="1" x14ac:dyDescent="0.25">
      <c r="B105" s="153">
        <f>C102</f>
        <v>0.63194226666666664</v>
      </c>
      <c r="C105" s="154">
        <f>B105+(D105*H13)</f>
        <v>0.63194226666666664</v>
      </c>
      <c r="D105" s="131"/>
      <c r="E105" s="162"/>
      <c r="F105" s="201" t="s">
        <v>65</v>
      </c>
      <c r="G105" s="202"/>
      <c r="H105" s="202"/>
      <c r="I105" s="202"/>
      <c r="J105" s="202"/>
      <c r="K105" s="202"/>
      <c r="L105" s="203"/>
      <c r="N105" s="4"/>
    </row>
    <row r="106" spans="2:14" ht="14.65" customHeight="1" x14ac:dyDescent="0.2">
      <c r="B106" s="233">
        <f>C105</f>
        <v>0.63194226666666664</v>
      </c>
      <c r="C106" s="167">
        <f>B106+(D106*H13)</f>
        <v>0.67360866666666663</v>
      </c>
      <c r="D106" s="169">
        <v>60</v>
      </c>
      <c r="E106" s="216"/>
      <c r="F106" s="78" t="s">
        <v>55</v>
      </c>
      <c r="G106" s="211" t="s">
        <v>66</v>
      </c>
      <c r="H106" s="212"/>
      <c r="I106" s="224"/>
      <c r="J106" s="225"/>
      <c r="K106" s="225"/>
      <c r="L106" s="226"/>
      <c r="N106" s="4"/>
    </row>
    <row r="107" spans="2:14" ht="14.65" customHeight="1" x14ac:dyDescent="0.2">
      <c r="B107" s="234"/>
      <c r="C107" s="221"/>
      <c r="D107" s="215"/>
      <c r="E107" s="217"/>
      <c r="F107" s="79" t="str">
        <f>IF(J39&gt;0,J39,"Ikke aktuel")</f>
        <v>Ikke aktuel</v>
      </c>
      <c r="G107" s="213"/>
      <c r="H107" s="214"/>
      <c r="I107" s="255"/>
      <c r="J107" s="256"/>
      <c r="K107" s="256"/>
      <c r="L107" s="257"/>
      <c r="N107" s="4"/>
    </row>
    <row r="108" spans="2:14" ht="14.65" customHeight="1" x14ac:dyDescent="0.2">
      <c r="B108" s="155">
        <f>C106</f>
        <v>0.67360866666666663</v>
      </c>
      <c r="C108" s="150">
        <f>B108+(D108*H13)</f>
        <v>0.67360866666666663</v>
      </c>
      <c r="D108" s="138"/>
      <c r="E108" s="139"/>
      <c r="F108" s="258" t="s">
        <v>57</v>
      </c>
      <c r="G108" s="259"/>
      <c r="H108" s="259"/>
      <c r="I108" s="259"/>
      <c r="J108" s="259"/>
      <c r="K108" s="259"/>
      <c r="L108" s="260"/>
      <c r="N108" s="4"/>
    </row>
    <row r="109" spans="2:14" ht="14.65" customHeight="1" x14ac:dyDescent="0.2">
      <c r="B109" s="321" t="s">
        <v>67</v>
      </c>
      <c r="C109" s="322"/>
      <c r="D109" s="322"/>
      <c r="E109" s="322"/>
      <c r="F109" s="322"/>
      <c r="G109" s="322"/>
      <c r="H109" s="322"/>
      <c r="I109" s="322"/>
      <c r="J109" s="322"/>
      <c r="K109" s="322"/>
      <c r="L109" s="323"/>
      <c r="N109" s="4"/>
    </row>
    <row r="110" spans="2:14" ht="14.65" customHeight="1" x14ac:dyDescent="0.2">
      <c r="B110" s="324"/>
      <c r="C110" s="325"/>
      <c r="D110" s="325"/>
      <c r="E110" s="325"/>
      <c r="F110" s="325"/>
      <c r="G110" s="325"/>
      <c r="H110" s="325"/>
      <c r="I110" s="325"/>
      <c r="J110" s="325"/>
      <c r="K110" s="325"/>
      <c r="L110" s="326"/>
      <c r="N110" s="4"/>
    </row>
    <row r="111" spans="2:14" ht="14.65" customHeight="1" thickBot="1" x14ac:dyDescent="0.25">
      <c r="B111" s="87"/>
      <c r="C111" s="57"/>
      <c r="D111" s="57"/>
      <c r="E111" s="57"/>
      <c r="F111" s="87"/>
      <c r="G111" s="57"/>
      <c r="H111" s="57"/>
      <c r="I111" s="57"/>
      <c r="J111" s="57"/>
      <c r="K111" s="57"/>
      <c r="L111" s="57"/>
      <c r="N111" s="2"/>
    </row>
    <row r="112" spans="2:14" ht="14.65" customHeight="1" thickBot="1" x14ac:dyDescent="0.25">
      <c r="B112" s="58" t="s">
        <v>23</v>
      </c>
      <c r="C112" s="59" t="s">
        <v>24</v>
      </c>
      <c r="D112" s="59" t="s">
        <v>25</v>
      </c>
      <c r="E112" s="59" t="s">
        <v>26</v>
      </c>
      <c r="F112" s="60" t="s">
        <v>68</v>
      </c>
      <c r="G112" s="88">
        <f>IF(I22&lt;&gt;0,G74+1,0)</f>
        <v>44873</v>
      </c>
      <c r="H112" s="62"/>
      <c r="I112" s="62"/>
      <c r="J112" s="62"/>
      <c r="K112" s="62"/>
      <c r="L112" s="63"/>
      <c r="N112" s="2"/>
    </row>
    <row r="113" spans="2:14" ht="14.65" customHeight="1" x14ac:dyDescent="0.2">
      <c r="B113" s="327">
        <f>I23</f>
        <v>0.29166666666666669</v>
      </c>
      <c r="C113" s="167">
        <f>B113+(45*H$13)</f>
        <v>0.32291646666666668</v>
      </c>
      <c r="D113" s="169">
        <v>45</v>
      </c>
      <c r="E113" s="198">
        <v>17</v>
      </c>
      <c r="F113" s="89" t="s">
        <v>69</v>
      </c>
      <c r="G113" s="90" t="s">
        <v>70</v>
      </c>
      <c r="H113" s="90"/>
      <c r="I113" s="90"/>
      <c r="J113" s="90"/>
      <c r="K113" s="90"/>
      <c r="L113" s="91"/>
    </row>
    <row r="114" spans="2:14" ht="14.65" customHeight="1" x14ac:dyDescent="0.2">
      <c r="B114" s="328"/>
      <c r="C114" s="207"/>
      <c r="D114" s="218"/>
      <c r="E114" s="198"/>
      <c r="F114" s="247" t="s">
        <v>71</v>
      </c>
      <c r="G114" s="248"/>
      <c r="H114" s="248"/>
      <c r="I114" s="248"/>
      <c r="J114" s="248"/>
      <c r="K114" s="248"/>
      <c r="L114" s="249"/>
    </row>
    <row r="115" spans="2:14" ht="14.65" customHeight="1" x14ac:dyDescent="0.2">
      <c r="B115" s="71">
        <f>C113</f>
        <v>0.32291646666666668</v>
      </c>
      <c r="C115" s="72">
        <f>B115+(D115*H13)</f>
        <v>0.3298608666666667</v>
      </c>
      <c r="D115" s="69">
        <f>$I$26</f>
        <v>10</v>
      </c>
      <c r="E115" s="95"/>
      <c r="F115" s="96" t="s">
        <v>31</v>
      </c>
      <c r="G115" s="97"/>
      <c r="H115" s="97"/>
      <c r="I115" s="97"/>
      <c r="J115" s="97"/>
      <c r="K115" s="97"/>
      <c r="L115" s="98"/>
    </row>
    <row r="116" spans="2:14" ht="14.65" customHeight="1" x14ac:dyDescent="0.2">
      <c r="B116" s="234">
        <f>C115</f>
        <v>0.3298608666666667</v>
      </c>
      <c r="C116" s="221">
        <f>B116+(45*$H$13)</f>
        <v>0.36111066666666669</v>
      </c>
      <c r="D116" s="215">
        <v>45</v>
      </c>
      <c r="E116" s="198">
        <v>18</v>
      </c>
      <c r="F116" s="192" t="s">
        <v>72</v>
      </c>
      <c r="G116" s="193"/>
      <c r="H116" s="193"/>
      <c r="I116" s="193"/>
      <c r="J116" s="193"/>
      <c r="K116" s="193"/>
      <c r="L116" s="194"/>
    </row>
    <row r="117" spans="2:14" ht="14.65" customHeight="1" x14ac:dyDescent="0.2">
      <c r="B117" s="205"/>
      <c r="C117" s="207"/>
      <c r="D117" s="218"/>
      <c r="E117" s="198"/>
      <c r="F117" s="247"/>
      <c r="G117" s="248"/>
      <c r="H117" s="248"/>
      <c r="I117" s="248"/>
      <c r="J117" s="248"/>
      <c r="K117" s="248"/>
      <c r="L117" s="249"/>
    </row>
    <row r="118" spans="2:14" ht="14.65" customHeight="1" x14ac:dyDescent="0.2">
      <c r="B118" s="149">
        <f>C116</f>
        <v>0.36111066666666669</v>
      </c>
      <c r="C118" s="151">
        <f>B118+(D118*H13)</f>
        <v>0.36805506666666671</v>
      </c>
      <c r="D118" s="69">
        <f>$I$26</f>
        <v>10</v>
      </c>
      <c r="E118" s="102"/>
      <c r="F118" s="201" t="s">
        <v>31</v>
      </c>
      <c r="G118" s="202"/>
      <c r="H118" s="202"/>
      <c r="I118" s="202"/>
      <c r="J118" s="202"/>
      <c r="K118" s="202"/>
      <c r="L118" s="203"/>
      <c r="N118" s="6"/>
    </row>
    <row r="119" spans="2:14" ht="14.65" customHeight="1" x14ac:dyDescent="0.2">
      <c r="B119" s="234">
        <f>C118</f>
        <v>0.36805506666666671</v>
      </c>
      <c r="C119" s="221">
        <f>B119+(45*H$13)</f>
        <v>0.3993048666666667</v>
      </c>
      <c r="D119" s="215">
        <v>45</v>
      </c>
      <c r="E119" s="198">
        <v>19</v>
      </c>
      <c r="F119" s="103" t="s">
        <v>73</v>
      </c>
      <c r="G119" s="103"/>
      <c r="H119" s="103"/>
      <c r="I119" s="103"/>
      <c r="J119" s="103"/>
      <c r="K119" s="103"/>
      <c r="L119" s="104"/>
    </row>
    <row r="120" spans="2:14" ht="14.65" customHeight="1" x14ac:dyDescent="0.2">
      <c r="B120" s="205"/>
      <c r="C120" s="207"/>
      <c r="D120" s="218"/>
      <c r="E120" s="198"/>
      <c r="F120" s="103" t="s">
        <v>74</v>
      </c>
      <c r="G120" s="103"/>
      <c r="H120" s="103"/>
      <c r="I120" s="103"/>
      <c r="J120" s="103"/>
      <c r="K120" s="103"/>
      <c r="L120" s="104"/>
    </row>
    <row r="121" spans="2:14" ht="14.65" customHeight="1" x14ac:dyDescent="0.2">
      <c r="B121" s="153">
        <f>C119</f>
        <v>0.3993048666666667</v>
      </c>
      <c r="C121" s="154">
        <f>B121+(D121*H13)</f>
        <v>0.40624926666666672</v>
      </c>
      <c r="D121" s="69">
        <f>$I$26</f>
        <v>10</v>
      </c>
      <c r="E121" s="162"/>
      <c r="F121" s="105" t="s">
        <v>31</v>
      </c>
      <c r="G121" s="106"/>
      <c r="H121" s="106"/>
      <c r="I121" s="106"/>
      <c r="J121" s="106"/>
      <c r="K121" s="106"/>
      <c r="L121" s="107"/>
      <c r="N121" s="2"/>
    </row>
    <row r="122" spans="2:14" ht="14.65" customHeight="1" x14ac:dyDescent="0.2">
      <c r="B122" s="204">
        <f>C121</f>
        <v>0.40624926666666672</v>
      </c>
      <c r="C122" s="206">
        <f>B122+(45*H$13)</f>
        <v>0.43749906666666671</v>
      </c>
      <c r="D122" s="240">
        <v>45</v>
      </c>
      <c r="E122" s="198">
        <v>20</v>
      </c>
      <c r="F122" s="108" t="s">
        <v>75</v>
      </c>
      <c r="G122" s="109"/>
      <c r="H122" s="109"/>
      <c r="I122" s="109"/>
      <c r="J122" s="109"/>
      <c r="K122" s="109"/>
      <c r="L122" s="110"/>
      <c r="N122" s="9"/>
    </row>
    <row r="123" spans="2:14" ht="14.65" customHeight="1" thickBot="1" x14ac:dyDescent="0.25">
      <c r="B123" s="205"/>
      <c r="C123" s="207"/>
      <c r="D123" s="218"/>
      <c r="E123" s="199"/>
      <c r="F123" s="268" t="s">
        <v>76</v>
      </c>
      <c r="G123" s="269"/>
      <c r="H123" s="269"/>
      <c r="I123" s="269"/>
      <c r="J123" s="269"/>
      <c r="K123" s="269"/>
      <c r="L123" s="270"/>
      <c r="N123" s="9"/>
    </row>
    <row r="124" spans="2:14" ht="14.65" customHeight="1" thickBot="1" x14ac:dyDescent="0.25">
      <c r="B124" s="71">
        <f>C122</f>
        <v>0.43749906666666671</v>
      </c>
      <c r="C124" s="72">
        <f>B124+(D124*$H$13)</f>
        <v>0.45833226666666671</v>
      </c>
      <c r="D124" s="69">
        <f>$I$25</f>
        <v>30</v>
      </c>
      <c r="E124" s="162"/>
      <c r="F124" s="241" t="s">
        <v>77</v>
      </c>
      <c r="G124" s="242"/>
      <c r="H124" s="242"/>
      <c r="I124" s="242"/>
      <c r="J124" s="242"/>
      <c r="K124" s="242"/>
      <c r="L124" s="243"/>
      <c r="N124" s="6"/>
    </row>
    <row r="125" spans="2:14" ht="14.65" customHeight="1" x14ac:dyDescent="0.2">
      <c r="B125" s="234">
        <f>C124</f>
        <v>0.45833226666666671</v>
      </c>
      <c r="C125" s="221">
        <f>B125+(45*H$13)</f>
        <v>0.4895820666666667</v>
      </c>
      <c r="D125" s="215">
        <v>45</v>
      </c>
      <c r="E125" s="236">
        <v>21</v>
      </c>
      <c r="F125" s="99" t="s">
        <v>78</v>
      </c>
      <c r="G125" s="100"/>
      <c r="H125" s="100"/>
      <c r="I125" s="100"/>
      <c r="J125" s="100"/>
      <c r="K125" s="100"/>
      <c r="L125" s="101"/>
      <c r="N125" s="9"/>
    </row>
    <row r="126" spans="2:14" ht="14.65" customHeight="1" x14ac:dyDescent="0.2">
      <c r="B126" s="205"/>
      <c r="C126" s="207"/>
      <c r="D126" s="218"/>
      <c r="E126" s="198"/>
      <c r="F126" s="92"/>
      <c r="G126" s="93"/>
      <c r="H126" s="93"/>
      <c r="I126" s="93"/>
      <c r="J126" s="93"/>
      <c r="K126" s="93"/>
      <c r="L126" s="94"/>
      <c r="N126" s="9"/>
    </row>
    <row r="127" spans="2:14" ht="14.65" customHeight="1" x14ac:dyDescent="0.2">
      <c r="B127" s="153">
        <f>C125</f>
        <v>0.4895820666666667</v>
      </c>
      <c r="C127" s="154">
        <f>B127+(D127*H13)</f>
        <v>0.49652646666666672</v>
      </c>
      <c r="D127" s="69">
        <f>$I$26</f>
        <v>10</v>
      </c>
      <c r="E127" s="73"/>
      <c r="F127" s="96" t="s">
        <v>31</v>
      </c>
      <c r="G127" s="97"/>
      <c r="H127" s="97"/>
      <c r="I127" s="97"/>
      <c r="J127" s="97"/>
      <c r="K127" s="97"/>
      <c r="L127" s="98"/>
      <c r="N127" s="6"/>
    </row>
    <row r="128" spans="2:14" ht="14.65" customHeight="1" x14ac:dyDescent="0.2">
      <c r="B128" s="204">
        <f>C127</f>
        <v>0.49652646666666672</v>
      </c>
      <c r="C128" s="206">
        <f>B128+(45*H$13)</f>
        <v>0.52777626666666677</v>
      </c>
      <c r="D128" s="240">
        <v>45</v>
      </c>
      <c r="E128" s="239">
        <v>22</v>
      </c>
      <c r="F128" s="111" t="s">
        <v>79</v>
      </c>
      <c r="G128" s="112"/>
      <c r="H128" s="112"/>
      <c r="I128" s="112"/>
      <c r="J128" s="112"/>
      <c r="K128" s="112"/>
      <c r="L128" s="113"/>
      <c r="N128" s="9"/>
    </row>
    <row r="129" spans="2:14" ht="14.65" customHeight="1" x14ac:dyDescent="0.2">
      <c r="B129" s="205"/>
      <c r="C129" s="207"/>
      <c r="D129" s="218"/>
      <c r="E129" s="198"/>
      <c r="F129" s="161" t="s">
        <v>80</v>
      </c>
      <c r="G129" s="114"/>
      <c r="H129" s="114"/>
      <c r="I129" s="114"/>
      <c r="J129" s="114"/>
      <c r="K129" s="114"/>
      <c r="L129" s="115"/>
      <c r="N129" s="9"/>
    </row>
    <row r="130" spans="2:14" ht="14.65" customHeight="1" x14ac:dyDescent="0.2">
      <c r="B130" s="149">
        <f>C128</f>
        <v>0.52777626666666677</v>
      </c>
      <c r="C130" s="151">
        <f>B130+(D130*H13)</f>
        <v>0.53472066666666673</v>
      </c>
      <c r="D130" s="69">
        <f>$I$26</f>
        <v>10</v>
      </c>
      <c r="E130" s="162"/>
      <c r="F130" s="201" t="s">
        <v>31</v>
      </c>
      <c r="G130" s="202"/>
      <c r="H130" s="202"/>
      <c r="I130" s="202"/>
      <c r="J130" s="202"/>
      <c r="K130" s="202"/>
      <c r="L130" s="203"/>
    </row>
    <row r="131" spans="2:14" ht="14.65" customHeight="1" x14ac:dyDescent="0.2">
      <c r="B131" s="204">
        <f>C130</f>
        <v>0.53472066666666673</v>
      </c>
      <c r="C131" s="206">
        <f>B131+(45*H$13)</f>
        <v>0.56597046666666673</v>
      </c>
      <c r="D131" s="240">
        <v>45</v>
      </c>
      <c r="E131" s="239">
        <v>23</v>
      </c>
      <c r="F131" s="99" t="s">
        <v>81</v>
      </c>
      <c r="G131" s="100"/>
      <c r="H131" s="100"/>
      <c r="I131" s="100"/>
      <c r="J131" s="100"/>
      <c r="K131" s="100"/>
      <c r="L131" s="101"/>
      <c r="N131" s="9"/>
    </row>
    <row r="132" spans="2:14" ht="14.65" customHeight="1" x14ac:dyDescent="0.2">
      <c r="B132" s="205"/>
      <c r="C132" s="207"/>
      <c r="D132" s="218"/>
      <c r="E132" s="198"/>
      <c r="F132" s="92"/>
      <c r="G132" s="93"/>
      <c r="H132" s="93"/>
      <c r="I132" s="93"/>
      <c r="J132" s="93"/>
      <c r="K132" s="93"/>
      <c r="L132" s="94"/>
      <c r="N132" s="9"/>
    </row>
    <row r="133" spans="2:14" ht="14.65" customHeight="1" thickBot="1" x14ac:dyDescent="0.25">
      <c r="B133" s="80">
        <f>C131</f>
        <v>0.56597046666666673</v>
      </c>
      <c r="C133" s="81">
        <f>B133+(D133*H13)</f>
        <v>0.56597046666666673</v>
      </c>
      <c r="D133" s="146"/>
      <c r="E133" s="163"/>
      <c r="F133" s="116" t="s">
        <v>82</v>
      </c>
      <c r="G133" s="117"/>
      <c r="H133" s="117"/>
      <c r="I133" s="117"/>
      <c r="J133" s="117"/>
      <c r="K133" s="117"/>
      <c r="L133" s="118"/>
      <c r="N133" s="2"/>
    </row>
    <row r="134" spans="2:14" ht="14.65" customHeight="1" thickBot="1" x14ac:dyDescent="0.25">
      <c r="B134" s="189" t="str">
        <f>IF(J43&gt;0,"Kursister der skal repeterer kombinationen Grund, klasse 1, Tank, går til eksamen","")</f>
        <v/>
      </c>
      <c r="C134" s="190"/>
      <c r="D134" s="190"/>
      <c r="E134" s="190"/>
      <c r="F134" s="190"/>
      <c r="G134" s="190"/>
      <c r="H134" s="190"/>
      <c r="I134" s="190"/>
      <c r="J134" s="190"/>
      <c r="K134" s="190"/>
      <c r="L134" s="191"/>
      <c r="N134" s="2"/>
    </row>
    <row r="135" spans="2:14" ht="14.65" customHeight="1" thickBot="1" x14ac:dyDescent="0.25">
      <c r="B135" s="132" t="str">
        <f>IF(J43&gt;0,"Kursister der skal repeterer kombinationen Grund + Tank, går til eksamen","")</f>
        <v/>
      </c>
      <c r="C135" s="133"/>
      <c r="D135" s="133"/>
      <c r="E135" s="133"/>
      <c r="F135" s="133"/>
      <c r="G135" s="133"/>
      <c r="H135" s="133"/>
      <c r="I135" s="133"/>
      <c r="J135" s="133"/>
      <c r="K135" s="315"/>
      <c r="L135" s="316"/>
      <c r="N135" s="2"/>
    </row>
    <row r="136" spans="2:14" ht="14.65" customHeight="1" x14ac:dyDescent="0.2">
      <c r="B136" s="234">
        <f>C133</f>
        <v>0.56597046666666673</v>
      </c>
      <c r="C136" s="221">
        <f>B136+(D136*H$13)</f>
        <v>0.62152566666666675</v>
      </c>
      <c r="D136" s="215">
        <v>80</v>
      </c>
      <c r="E136" s="218"/>
      <c r="F136" s="119" t="s">
        <v>55</v>
      </c>
      <c r="G136" s="237" t="s">
        <v>83</v>
      </c>
      <c r="H136" s="238"/>
      <c r="I136" s="208"/>
      <c r="J136" s="209"/>
      <c r="K136" s="209"/>
      <c r="L136" s="210"/>
      <c r="N136" s="2"/>
    </row>
    <row r="137" spans="2:14" ht="14.65" customHeight="1" thickBot="1" x14ac:dyDescent="0.25">
      <c r="B137" s="235"/>
      <c r="C137" s="168"/>
      <c r="D137" s="170"/>
      <c r="E137" s="172"/>
      <c r="F137" s="142" t="str">
        <f>IF(J41&gt;0,J41,"Ikke aktuel")</f>
        <v>Ikke aktuel</v>
      </c>
      <c r="G137" s="175"/>
      <c r="H137" s="176"/>
      <c r="I137" s="180"/>
      <c r="J137" s="181"/>
      <c r="K137" s="181"/>
      <c r="L137" s="182"/>
      <c r="N137" s="2"/>
    </row>
    <row r="138" spans="2:14" ht="14.65" customHeight="1" thickBot="1" x14ac:dyDescent="0.25">
      <c r="B138" s="148"/>
      <c r="C138" s="186"/>
      <c r="D138" s="187"/>
      <c r="E138" s="187"/>
      <c r="F138" s="187"/>
      <c r="G138" s="187"/>
      <c r="H138" s="187"/>
      <c r="I138" s="187"/>
      <c r="J138" s="187"/>
      <c r="K138" s="187"/>
      <c r="L138" s="188"/>
      <c r="N138" s="2"/>
    </row>
    <row r="139" spans="2:14" ht="14.65" customHeight="1" x14ac:dyDescent="0.2">
      <c r="B139" s="165">
        <f>B136</f>
        <v>0.56597046666666673</v>
      </c>
      <c r="C139" s="167">
        <f>B139+(D139*H$13)</f>
        <v>0.60763686666666672</v>
      </c>
      <c r="D139" s="169">
        <v>60</v>
      </c>
      <c r="E139" s="171"/>
      <c r="F139" s="78" t="s">
        <v>55</v>
      </c>
      <c r="G139" s="173" t="s">
        <v>84</v>
      </c>
      <c r="H139" s="174"/>
      <c r="I139" s="177"/>
      <c r="J139" s="178"/>
      <c r="K139" s="178"/>
      <c r="L139" s="179"/>
      <c r="N139" s="2"/>
    </row>
    <row r="140" spans="2:14" ht="14.65" customHeight="1" thickBot="1" x14ac:dyDescent="0.25">
      <c r="B140" s="166"/>
      <c r="C140" s="168"/>
      <c r="D140" s="170"/>
      <c r="E140" s="172"/>
      <c r="F140" s="142" t="str">
        <f>IF(J43&gt;0,J43,"Ikke aktuel")</f>
        <v>Ikke aktuel</v>
      </c>
      <c r="G140" s="175"/>
      <c r="H140" s="176"/>
      <c r="I140" s="180"/>
      <c r="J140" s="181"/>
      <c r="K140" s="181"/>
      <c r="L140" s="182"/>
    </row>
    <row r="141" spans="2:14" ht="14.65" customHeight="1" thickBot="1" x14ac:dyDescent="0.25">
      <c r="B141" s="156">
        <f>C139</f>
        <v>0.60763686666666672</v>
      </c>
      <c r="C141" s="157">
        <f>B141+(D141*H13)</f>
        <v>0.60763686666666672</v>
      </c>
      <c r="D141" s="147"/>
      <c r="E141" s="120"/>
      <c r="F141" s="121" t="s">
        <v>57</v>
      </c>
      <c r="G141" s="122"/>
      <c r="H141" s="122"/>
      <c r="I141" s="122"/>
      <c r="J141" s="122"/>
      <c r="K141" s="122"/>
      <c r="L141" s="123"/>
    </row>
    <row r="142" spans="2:14" ht="14.65" customHeight="1" thickBot="1" x14ac:dyDescent="0.25"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7"/>
    </row>
    <row r="143" spans="2:14" ht="14.65" customHeight="1" thickBot="1" x14ac:dyDescent="0.25">
      <c r="B143" s="58" t="s">
        <v>23</v>
      </c>
      <c r="C143" s="59" t="s">
        <v>24</v>
      </c>
      <c r="D143" s="59" t="s">
        <v>25</v>
      </c>
      <c r="E143" s="59" t="s">
        <v>26</v>
      </c>
      <c r="F143" s="60" t="s">
        <v>85</v>
      </c>
      <c r="G143" s="88">
        <f>IF(I22&lt;&gt;0,G112+1,0)</f>
        <v>44874</v>
      </c>
      <c r="H143" s="62"/>
      <c r="I143" s="62"/>
      <c r="J143" s="62"/>
      <c r="K143" s="62"/>
      <c r="L143" s="63"/>
    </row>
    <row r="144" spans="2:14" ht="14.65" customHeight="1" x14ac:dyDescent="0.2">
      <c r="B144" s="233">
        <f>I23</f>
        <v>0.29166666666666669</v>
      </c>
      <c r="C144" s="167">
        <f>B144+(45*H13)</f>
        <v>0.32291646666666668</v>
      </c>
      <c r="D144" s="169">
        <v>45</v>
      </c>
      <c r="E144" s="345">
        <v>17</v>
      </c>
      <c r="F144" s="141" t="s">
        <v>86</v>
      </c>
      <c r="G144" s="84" t="s">
        <v>87</v>
      </c>
      <c r="H144" s="84"/>
      <c r="I144" s="84"/>
      <c r="J144" s="84"/>
      <c r="K144" s="84"/>
      <c r="L144" s="85"/>
    </row>
    <row r="145" spans="2:15" ht="14.65" customHeight="1" x14ac:dyDescent="0.2">
      <c r="B145" s="205"/>
      <c r="C145" s="207"/>
      <c r="D145" s="218"/>
      <c r="E145" s="314"/>
      <c r="F145" s="86" t="s">
        <v>88</v>
      </c>
      <c r="G145" s="114"/>
      <c r="H145" s="114"/>
      <c r="I145" s="114"/>
      <c r="J145" s="114"/>
      <c r="K145" s="114"/>
      <c r="L145" s="115"/>
    </row>
    <row r="146" spans="2:15" ht="14.65" customHeight="1" x14ac:dyDescent="0.2">
      <c r="B146" s="149">
        <f>C144</f>
        <v>0.32291646666666668</v>
      </c>
      <c r="C146" s="124">
        <f>B146+(D146*H13)</f>
        <v>0.3298608666666667</v>
      </c>
      <c r="D146" s="69">
        <f>$I$26</f>
        <v>10</v>
      </c>
      <c r="E146" s="152"/>
      <c r="F146" s="201" t="s">
        <v>31</v>
      </c>
      <c r="G146" s="202"/>
      <c r="H146" s="202"/>
      <c r="I146" s="202"/>
      <c r="J146" s="202"/>
      <c r="K146" s="202"/>
      <c r="L146" s="203"/>
      <c r="O146" s="3"/>
    </row>
    <row r="147" spans="2:15" ht="14.65" customHeight="1" x14ac:dyDescent="0.2">
      <c r="B147" s="204">
        <f>C146</f>
        <v>0.3298608666666667</v>
      </c>
      <c r="C147" s="206">
        <f>B147+(45*H13)</f>
        <v>0.36111066666666669</v>
      </c>
      <c r="D147" s="240">
        <v>45</v>
      </c>
      <c r="E147" s="313">
        <v>18</v>
      </c>
      <c r="F147" s="244" t="s">
        <v>89</v>
      </c>
      <c r="G147" s="245"/>
      <c r="H147" s="245"/>
      <c r="I147" s="245"/>
      <c r="J147" s="245"/>
      <c r="K147" s="245"/>
      <c r="L147" s="246"/>
      <c r="O147" s="2"/>
    </row>
    <row r="148" spans="2:15" ht="14.65" customHeight="1" x14ac:dyDescent="0.2">
      <c r="B148" s="205"/>
      <c r="C148" s="207"/>
      <c r="D148" s="218"/>
      <c r="E148" s="314"/>
      <c r="F148" s="247"/>
      <c r="G148" s="248"/>
      <c r="H148" s="248"/>
      <c r="I148" s="248"/>
      <c r="J148" s="248"/>
      <c r="K148" s="248"/>
      <c r="L148" s="249"/>
    </row>
    <row r="149" spans="2:15" ht="14.65" customHeight="1" x14ac:dyDescent="0.2">
      <c r="B149" s="149">
        <f>C147</f>
        <v>0.36111066666666669</v>
      </c>
      <c r="C149" s="151">
        <f>B149+(D149*H13)</f>
        <v>0.36805506666666671</v>
      </c>
      <c r="D149" s="69">
        <f>$I$26</f>
        <v>10</v>
      </c>
      <c r="E149" s="152"/>
      <c r="F149" s="201" t="s">
        <v>31</v>
      </c>
      <c r="G149" s="202"/>
      <c r="H149" s="202"/>
      <c r="I149" s="202"/>
      <c r="J149" s="202"/>
      <c r="K149" s="202"/>
      <c r="L149" s="203"/>
    </row>
    <row r="150" spans="2:15" ht="14.65" customHeight="1" x14ac:dyDescent="0.2">
      <c r="B150" s="204">
        <f>C149</f>
        <v>0.36805506666666671</v>
      </c>
      <c r="C150" s="206">
        <f>B150+(D150*H13)</f>
        <v>0.3993048666666667</v>
      </c>
      <c r="D150" s="240">
        <v>45</v>
      </c>
      <c r="E150" s="313">
        <v>19</v>
      </c>
      <c r="F150" s="192" t="s">
        <v>90</v>
      </c>
      <c r="G150" s="193"/>
      <c r="H150" s="193"/>
      <c r="I150" s="193"/>
      <c r="J150" s="193"/>
      <c r="K150" s="193"/>
      <c r="L150" s="194"/>
    </row>
    <row r="151" spans="2:15" ht="14.65" customHeight="1" x14ac:dyDescent="0.2">
      <c r="B151" s="205"/>
      <c r="C151" s="207"/>
      <c r="D151" s="218"/>
      <c r="E151" s="314"/>
      <c r="F151" s="244"/>
      <c r="G151" s="245"/>
      <c r="H151" s="245"/>
      <c r="I151" s="245"/>
      <c r="J151" s="245"/>
      <c r="K151" s="245"/>
      <c r="L151" s="246"/>
    </row>
    <row r="152" spans="2:15" ht="14.65" customHeight="1" x14ac:dyDescent="0.2">
      <c r="B152" s="149">
        <f>C150</f>
        <v>0.3993048666666667</v>
      </c>
      <c r="C152" s="151">
        <f>B152+(D152*H13)</f>
        <v>0.40624926666666672</v>
      </c>
      <c r="D152" s="69">
        <f>$I$26</f>
        <v>10</v>
      </c>
      <c r="E152" s="152"/>
      <c r="F152" s="201" t="s">
        <v>31</v>
      </c>
      <c r="G152" s="202"/>
      <c r="H152" s="202"/>
      <c r="I152" s="202"/>
      <c r="J152" s="202"/>
      <c r="K152" s="202"/>
      <c r="L152" s="203"/>
    </row>
    <row r="153" spans="2:15" ht="14.65" customHeight="1" x14ac:dyDescent="0.2">
      <c r="B153" s="204">
        <f>C152</f>
        <v>0.40624926666666672</v>
      </c>
      <c r="C153" s="206">
        <f>B153+(D153*H13)</f>
        <v>0.43749906666666671</v>
      </c>
      <c r="D153" s="240">
        <v>45</v>
      </c>
      <c r="E153" s="313">
        <v>20</v>
      </c>
      <c r="F153" s="192" t="s">
        <v>91</v>
      </c>
      <c r="G153" s="193"/>
      <c r="H153" s="193"/>
      <c r="I153" s="193"/>
      <c r="J153" s="193"/>
      <c r="K153" s="193"/>
      <c r="L153" s="194"/>
    </row>
    <row r="154" spans="2:15" ht="14.65" customHeight="1" thickBot="1" x14ac:dyDescent="0.25">
      <c r="B154" s="235"/>
      <c r="C154" s="168"/>
      <c r="D154" s="170"/>
      <c r="E154" s="346"/>
      <c r="F154" s="195" t="s">
        <v>64</v>
      </c>
      <c r="G154" s="196"/>
      <c r="H154" s="196"/>
      <c r="I154" s="196"/>
      <c r="J154" s="196"/>
      <c r="K154" s="196"/>
      <c r="L154" s="197"/>
      <c r="N154" s="2"/>
    </row>
    <row r="155" spans="2:15" ht="14.65" customHeight="1" x14ac:dyDescent="0.2">
      <c r="B155" s="149">
        <f>C153</f>
        <v>0.43749906666666671</v>
      </c>
      <c r="C155" s="151">
        <f>B155+(D155*H13)</f>
        <v>0.43749906666666671</v>
      </c>
      <c r="D155" s="131"/>
      <c r="E155" s="152"/>
      <c r="F155" s="335" t="s">
        <v>92</v>
      </c>
      <c r="G155" s="336"/>
      <c r="H155" s="336"/>
      <c r="I155" s="336"/>
      <c r="J155" s="336"/>
      <c r="K155" s="336"/>
      <c r="L155" s="337"/>
      <c r="N155" s="2"/>
    </row>
    <row r="156" spans="2:15" ht="14.65" customHeight="1" x14ac:dyDescent="0.2">
      <c r="B156" s="204">
        <f>C155</f>
        <v>0.43749906666666671</v>
      </c>
      <c r="C156" s="206">
        <f>B156+(D156*H13)</f>
        <v>0.49305426666666674</v>
      </c>
      <c r="D156" s="240">
        <v>80</v>
      </c>
      <c r="E156" s="240"/>
      <c r="F156" s="125" t="s">
        <v>55</v>
      </c>
      <c r="G156" s="338" t="s">
        <v>93</v>
      </c>
      <c r="H156" s="339"/>
      <c r="I156" s="126" t="s">
        <v>94</v>
      </c>
      <c r="J156" s="127"/>
      <c r="K156" s="127"/>
      <c r="L156" s="128"/>
    </row>
    <row r="157" spans="2:15" ht="14.65" customHeight="1" thickBot="1" x14ac:dyDescent="0.25">
      <c r="B157" s="205"/>
      <c r="C157" s="207"/>
      <c r="D157" s="218"/>
      <c r="E157" s="218"/>
      <c r="F157" s="140" t="str">
        <f>IF(J45&gt;0,J45,"ikke aktuelt")</f>
        <v>ikke aktuelt</v>
      </c>
      <c r="G157" s="340"/>
      <c r="H157" s="341"/>
      <c r="I157" s="342"/>
      <c r="J157" s="343"/>
      <c r="K157" s="343"/>
      <c r="L157" s="344"/>
      <c r="N157" s="2"/>
    </row>
    <row r="158" spans="2:15" ht="14.65" customHeight="1" thickBot="1" x14ac:dyDescent="0.25">
      <c r="B158" s="80">
        <f>C156</f>
        <v>0.49305426666666674</v>
      </c>
      <c r="C158" s="81">
        <f>B158+(D158*H13)</f>
        <v>0.49305426666666674</v>
      </c>
      <c r="D158" s="146"/>
      <c r="E158" s="129"/>
      <c r="F158" s="121" t="s">
        <v>57</v>
      </c>
      <c r="G158" s="122"/>
      <c r="H158" s="122"/>
      <c r="I158" s="122"/>
      <c r="J158" s="122"/>
      <c r="K158" s="122"/>
      <c r="L158" s="123"/>
      <c r="N158" s="2"/>
    </row>
    <row r="159" spans="2:15" x14ac:dyDescent="0.2">
      <c r="N159" s="2"/>
    </row>
    <row r="160" spans="2:15" x14ac:dyDescent="0.2">
      <c r="N160" s="2"/>
    </row>
    <row r="161" spans="14:14" x14ac:dyDescent="0.2">
      <c r="N161" s="2"/>
    </row>
  </sheetData>
  <mergeCells count="235">
    <mergeCell ref="F155:L155"/>
    <mergeCell ref="B156:B157"/>
    <mergeCell ref="C156:C157"/>
    <mergeCell ref="D156:D157"/>
    <mergeCell ref="E156:E157"/>
    <mergeCell ref="G156:H157"/>
    <mergeCell ref="I157:L157"/>
    <mergeCell ref="B144:B145"/>
    <mergeCell ref="D144:D145"/>
    <mergeCell ref="E144:E145"/>
    <mergeCell ref="F146:L146"/>
    <mergeCell ref="B147:B148"/>
    <mergeCell ref="C147:C148"/>
    <mergeCell ref="D147:D148"/>
    <mergeCell ref="E147:E148"/>
    <mergeCell ref="F147:L147"/>
    <mergeCell ref="F148:L148"/>
    <mergeCell ref="F149:L149"/>
    <mergeCell ref="F152:L152"/>
    <mergeCell ref="B153:B154"/>
    <mergeCell ref="C144:C145"/>
    <mergeCell ref="C153:C154"/>
    <mergeCell ref="D153:D154"/>
    <mergeCell ref="E153:E154"/>
    <mergeCell ref="D99:D100"/>
    <mergeCell ref="B96:B97"/>
    <mergeCell ref="C96:C97"/>
    <mergeCell ref="B75:B76"/>
    <mergeCell ref="G34:J34"/>
    <mergeCell ref="G35:J35"/>
    <mergeCell ref="F54:L54"/>
    <mergeCell ref="D59:D60"/>
    <mergeCell ref="B62:B63"/>
    <mergeCell ref="C62:C63"/>
    <mergeCell ref="B65:B66"/>
    <mergeCell ref="D68:D69"/>
    <mergeCell ref="B38:L38"/>
    <mergeCell ref="B40:L40"/>
    <mergeCell ref="B44:L44"/>
    <mergeCell ref="C68:C69"/>
    <mergeCell ref="D93:D94"/>
    <mergeCell ref="F81:L81"/>
    <mergeCell ref="F82:L82"/>
    <mergeCell ref="F98:L98"/>
    <mergeCell ref="D71:D72"/>
    <mergeCell ref="B78:B79"/>
    <mergeCell ref="C78:C79"/>
    <mergeCell ref="D78:D79"/>
    <mergeCell ref="B113:B114"/>
    <mergeCell ref="C113:C114"/>
    <mergeCell ref="B122:B123"/>
    <mergeCell ref="C122:C123"/>
    <mergeCell ref="B116:B117"/>
    <mergeCell ref="C116:C117"/>
    <mergeCell ref="B119:B120"/>
    <mergeCell ref="B99:B100"/>
    <mergeCell ref="C99:C100"/>
    <mergeCell ref="F153:L153"/>
    <mergeCell ref="F154:L154"/>
    <mergeCell ref="D56:D57"/>
    <mergeCell ref="F57:L57"/>
    <mergeCell ref="B43:I43"/>
    <mergeCell ref="B42:L42"/>
    <mergeCell ref="K43:L43"/>
    <mergeCell ref="B150:B151"/>
    <mergeCell ref="C150:C151"/>
    <mergeCell ref="D150:D151"/>
    <mergeCell ref="E150:E151"/>
    <mergeCell ref="F150:L150"/>
    <mergeCell ref="F151:L151"/>
    <mergeCell ref="F114:L114"/>
    <mergeCell ref="F116:L117"/>
    <mergeCell ref="F123:L123"/>
    <mergeCell ref="K135:L135"/>
    <mergeCell ref="F90:K90"/>
    <mergeCell ref="K91:L91"/>
    <mergeCell ref="B109:L110"/>
    <mergeCell ref="F58:L58"/>
    <mergeCell ref="B71:B72"/>
    <mergeCell ref="C71:C72"/>
    <mergeCell ref="C65:C66"/>
    <mergeCell ref="B25:H25"/>
    <mergeCell ref="B36:F36"/>
    <mergeCell ref="B31:F31"/>
    <mergeCell ref="B46:L46"/>
    <mergeCell ref="C50:C51"/>
    <mergeCell ref="K27:L35"/>
    <mergeCell ref="F55:L55"/>
    <mergeCell ref="F56:L56"/>
    <mergeCell ref="G36:L36"/>
    <mergeCell ref="G28:J28"/>
    <mergeCell ref="G31:J31"/>
    <mergeCell ref="F52:L52"/>
    <mergeCell ref="F49:L49"/>
    <mergeCell ref="F50:L50"/>
    <mergeCell ref="F51:L51"/>
    <mergeCell ref="F53:L53"/>
    <mergeCell ref="B41:I41"/>
    <mergeCell ref="B53:B54"/>
    <mergeCell ref="C53:C54"/>
    <mergeCell ref="B26:H26"/>
    <mergeCell ref="F84:L85"/>
    <mergeCell ref="E81:E82"/>
    <mergeCell ref="E84:E85"/>
    <mergeCell ref="B22:H22"/>
    <mergeCell ref="B23:H23"/>
    <mergeCell ref="E56:E57"/>
    <mergeCell ref="E59:E60"/>
    <mergeCell ref="B24:H24"/>
    <mergeCell ref="B56:B57"/>
    <mergeCell ref="C56:C57"/>
    <mergeCell ref="B59:B60"/>
    <mergeCell ref="C59:C60"/>
    <mergeCell ref="D50:D51"/>
    <mergeCell ref="D53:D54"/>
    <mergeCell ref="E50:E51"/>
    <mergeCell ref="E53:E54"/>
    <mergeCell ref="B50:B51"/>
    <mergeCell ref="G27:J27"/>
    <mergeCell ref="G29:J29"/>
    <mergeCell ref="G30:J30"/>
    <mergeCell ref="G32:J32"/>
    <mergeCell ref="G33:J33"/>
    <mergeCell ref="F59:L59"/>
    <mergeCell ref="F60:L60"/>
    <mergeCell ref="F80:L80"/>
    <mergeCell ref="F77:L77"/>
    <mergeCell ref="F75:L75"/>
    <mergeCell ref="D62:D63"/>
    <mergeCell ref="D65:D66"/>
    <mergeCell ref="B68:B69"/>
    <mergeCell ref="C75:C76"/>
    <mergeCell ref="F70:L70"/>
    <mergeCell ref="F76:L76"/>
    <mergeCell ref="F79:L79"/>
    <mergeCell ref="F71:L71"/>
    <mergeCell ref="F72:L72"/>
    <mergeCell ref="F78:L78"/>
    <mergeCell ref="E78:E79"/>
    <mergeCell ref="D119:D120"/>
    <mergeCell ref="D128:D129"/>
    <mergeCell ref="D136:D137"/>
    <mergeCell ref="D122:D123"/>
    <mergeCell ref="B81:B82"/>
    <mergeCell ref="C81:C82"/>
    <mergeCell ref="D81:D82"/>
    <mergeCell ref="C84:C85"/>
    <mergeCell ref="D84:D85"/>
    <mergeCell ref="B102:B103"/>
    <mergeCell ref="C102:C103"/>
    <mergeCell ref="D102:D103"/>
    <mergeCell ref="B125:B126"/>
    <mergeCell ref="C125:C126"/>
    <mergeCell ref="D113:D114"/>
    <mergeCell ref="B87:L87"/>
    <mergeCell ref="F101:L101"/>
    <mergeCell ref="D125:D126"/>
    <mergeCell ref="C119:C120"/>
    <mergeCell ref="I106:L107"/>
    <mergeCell ref="F105:L105"/>
    <mergeCell ref="F108:L108"/>
    <mergeCell ref="G88:H89"/>
    <mergeCell ref="E88:E89"/>
    <mergeCell ref="F100:L100"/>
    <mergeCell ref="E71:E72"/>
    <mergeCell ref="E75:E76"/>
    <mergeCell ref="E93:E94"/>
    <mergeCell ref="E96:E97"/>
    <mergeCell ref="B88:B89"/>
    <mergeCell ref="C88:C89"/>
    <mergeCell ref="D88:D89"/>
    <mergeCell ref="F61:L61"/>
    <mergeCell ref="F62:L62"/>
    <mergeCell ref="F65:L65"/>
    <mergeCell ref="E65:E66"/>
    <mergeCell ref="E68:E69"/>
    <mergeCell ref="E62:E63"/>
    <mergeCell ref="F64:L64"/>
    <mergeCell ref="F69:L69"/>
    <mergeCell ref="F67:L67"/>
    <mergeCell ref="F68:L68"/>
    <mergeCell ref="F63:L63"/>
    <mergeCell ref="F66:L66"/>
    <mergeCell ref="D75:D76"/>
    <mergeCell ref="B84:B85"/>
    <mergeCell ref="F86:L86"/>
    <mergeCell ref="F83:L83"/>
    <mergeCell ref="E102:E103"/>
    <mergeCell ref="I88:L89"/>
    <mergeCell ref="E119:E120"/>
    <mergeCell ref="E113:E114"/>
    <mergeCell ref="E116:E117"/>
    <mergeCell ref="B104:L104"/>
    <mergeCell ref="B106:B107"/>
    <mergeCell ref="C106:C107"/>
    <mergeCell ref="B136:B137"/>
    <mergeCell ref="C136:C137"/>
    <mergeCell ref="B128:B129"/>
    <mergeCell ref="C128:C129"/>
    <mergeCell ref="E136:E137"/>
    <mergeCell ref="E125:E126"/>
    <mergeCell ref="G136:H137"/>
    <mergeCell ref="D116:D117"/>
    <mergeCell ref="E128:E129"/>
    <mergeCell ref="D131:D132"/>
    <mergeCell ref="E131:E132"/>
    <mergeCell ref="F124:L124"/>
    <mergeCell ref="F130:L130"/>
    <mergeCell ref="F96:L96"/>
    <mergeCell ref="F97:L97"/>
    <mergeCell ref="F99:L99"/>
    <mergeCell ref="B139:B140"/>
    <mergeCell ref="C139:C140"/>
    <mergeCell ref="D139:D140"/>
    <mergeCell ref="E139:E140"/>
    <mergeCell ref="G139:H140"/>
    <mergeCell ref="I139:L140"/>
    <mergeCell ref="B92:L92"/>
    <mergeCell ref="C138:L138"/>
    <mergeCell ref="B134:L134"/>
    <mergeCell ref="F102:L102"/>
    <mergeCell ref="F103:L103"/>
    <mergeCell ref="E122:E123"/>
    <mergeCell ref="E99:E100"/>
    <mergeCell ref="F95:L95"/>
    <mergeCell ref="B131:B132"/>
    <mergeCell ref="C131:C132"/>
    <mergeCell ref="I136:L137"/>
    <mergeCell ref="G106:H107"/>
    <mergeCell ref="D106:D107"/>
    <mergeCell ref="E106:E107"/>
    <mergeCell ref="F118:L118"/>
    <mergeCell ref="D96:D97"/>
    <mergeCell ref="B93:B94"/>
    <mergeCell ref="C93:C94"/>
  </mergeCells>
  <phoneticPr fontId="0" type="noConversion"/>
  <conditionalFormatting sqref="C138:L138">
    <cfRule type="expression" dxfId="0" priority="1">
      <formula>J43&gt;0</formula>
    </cfRule>
  </conditionalFormatting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7" fitToHeight="0" orientation="portrait" r:id="rId1"/>
  <headerFooter alignWithMargins="0">
    <oddHeader>&amp;L&amp;G&amp;C&amp;G&amp;R&amp;"Arial,Fed"&amp;12 &amp;KFF00002026</oddHeader>
    <oddFooter>&amp;LLektionsplanen er godkendt af Beredskabsstyrelsen.</oddFooter>
  </headerFooter>
  <rowBreaks count="2" manualBreakCount="2">
    <brk id="46" max="16383" man="1"/>
    <brk id="110" max="16383" man="1"/>
  </rowBreaks>
  <drawing r:id="rId2"/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1"/>
  <sheetViews>
    <sheetView showGridLines="0" showZeros="0" workbookViewId="0">
      <selection activeCell="B17" sqref="B17:G17"/>
    </sheetView>
  </sheetViews>
  <sheetFormatPr defaultRowHeight="12.75" x14ac:dyDescent="0.2"/>
  <cols>
    <col min="1" max="1" width="31" customWidth="1"/>
    <col min="2" max="2" width="12" customWidth="1"/>
    <col min="3" max="3" width="12.28515625" customWidth="1"/>
    <col min="4" max="4" width="14.28515625" customWidth="1"/>
    <col min="5" max="5" width="14.42578125" customWidth="1"/>
    <col min="6" max="6" width="14.28515625" customWidth="1"/>
    <col min="7" max="7" width="14.42578125" customWidth="1"/>
    <col min="8" max="8" width="10.28515625" customWidth="1"/>
  </cols>
  <sheetData>
    <row r="1" spans="1:8" ht="15.75" x14ac:dyDescent="0.25">
      <c r="A1" s="11" t="s">
        <v>95</v>
      </c>
      <c r="B1" s="12"/>
      <c r="C1" s="12"/>
      <c r="D1" s="7" t="s">
        <v>96</v>
      </c>
      <c r="E1" s="12"/>
      <c r="F1" s="12"/>
    </row>
    <row r="2" spans="1:8" ht="15.75" x14ac:dyDescent="0.25">
      <c r="B2" s="13"/>
      <c r="C2" s="13"/>
      <c r="D2" s="13"/>
      <c r="E2" s="13"/>
      <c r="F2" s="13"/>
    </row>
    <row r="3" spans="1:8" ht="15.75" x14ac:dyDescent="0.2">
      <c r="A3" s="14" t="s">
        <v>97</v>
      </c>
      <c r="B3" s="15"/>
      <c r="C3" s="15"/>
      <c r="D3" s="15"/>
      <c r="E3" s="15"/>
      <c r="F3" s="5"/>
      <c r="G3" s="5"/>
      <c r="H3" s="5"/>
    </row>
    <row r="4" spans="1:8" ht="15.75" x14ac:dyDescent="0.25">
      <c r="A4" s="11" t="s">
        <v>98</v>
      </c>
      <c r="B4" s="13"/>
      <c r="C4" s="16"/>
      <c r="D4" s="17"/>
      <c r="E4" s="18"/>
    </row>
    <row r="5" spans="1:8" ht="15.75" x14ac:dyDescent="0.25">
      <c r="A5" s="19"/>
      <c r="B5" s="13"/>
      <c r="C5" s="16"/>
      <c r="D5" s="17"/>
      <c r="E5" s="18"/>
    </row>
    <row r="6" spans="1:8" ht="15.75" x14ac:dyDescent="0.25">
      <c r="A6" s="19" t="s">
        <v>99</v>
      </c>
      <c r="B6" s="13"/>
      <c r="C6" s="16"/>
      <c r="D6" s="17"/>
      <c r="E6" s="18"/>
    </row>
    <row r="7" spans="1:8" ht="15.75" x14ac:dyDescent="0.25">
      <c r="B7" s="13"/>
      <c r="C7" s="16"/>
      <c r="D7" s="17"/>
      <c r="E7" s="18"/>
    </row>
    <row r="8" spans="1:8" x14ac:dyDescent="0.2">
      <c r="A8" s="26" t="s">
        <v>100</v>
      </c>
      <c r="B8" s="27"/>
      <c r="C8" s="28"/>
      <c r="D8" s="28"/>
      <c r="E8" s="28"/>
      <c r="F8" s="28"/>
      <c r="G8" s="28"/>
    </row>
    <row r="9" spans="1:8" x14ac:dyDescent="0.2">
      <c r="A9" s="29" t="s">
        <v>101</v>
      </c>
      <c r="B9" s="349">
        <f>Lektionsoversigt!G29</f>
        <v>0</v>
      </c>
      <c r="C9" s="349"/>
      <c r="D9" s="349"/>
      <c r="E9" s="349"/>
      <c r="F9" s="349"/>
      <c r="G9" s="349"/>
    </row>
    <row r="10" spans="1:8" x14ac:dyDescent="0.2">
      <c r="A10" s="30" t="s">
        <v>102</v>
      </c>
      <c r="B10" s="349">
        <f>Lektionsoversigt!G30</f>
        <v>0</v>
      </c>
      <c r="C10" s="349"/>
      <c r="D10" s="349"/>
      <c r="E10" s="349"/>
      <c r="F10" s="349"/>
      <c r="G10" s="349"/>
    </row>
    <row r="11" spans="1:8" x14ac:dyDescent="0.2">
      <c r="A11" s="29" t="s">
        <v>103</v>
      </c>
      <c r="B11" s="349">
        <f>Lektionsoversigt!G31</f>
        <v>0</v>
      </c>
      <c r="C11" s="349"/>
      <c r="D11" s="349"/>
      <c r="E11" s="349"/>
      <c r="F11" s="349"/>
      <c r="G11" s="349"/>
    </row>
    <row r="12" spans="1:8" x14ac:dyDescent="0.2">
      <c r="A12" s="30" t="s">
        <v>104</v>
      </c>
      <c r="B12" s="349">
        <f>Lektionsoversigt!G32</f>
        <v>0</v>
      </c>
      <c r="C12" s="349"/>
      <c r="D12" s="349"/>
      <c r="E12" s="349"/>
      <c r="F12" s="349"/>
      <c r="G12" s="349"/>
    </row>
    <row r="13" spans="1:8" x14ac:dyDescent="0.2">
      <c r="A13" s="29" t="s">
        <v>14</v>
      </c>
      <c r="B13" s="349">
        <f>Lektionsoversigt!G33</f>
        <v>0</v>
      </c>
      <c r="C13" s="349"/>
      <c r="D13" s="349"/>
      <c r="E13" s="349"/>
      <c r="F13" s="349"/>
      <c r="G13" s="349"/>
    </row>
    <row r="14" spans="1:8" x14ac:dyDescent="0.2">
      <c r="A14" s="29" t="s">
        <v>105</v>
      </c>
      <c r="B14" s="349">
        <f>Lektionsoversigt!G36</f>
        <v>0</v>
      </c>
      <c r="C14" s="349"/>
      <c r="D14" s="349"/>
      <c r="E14" s="349"/>
      <c r="F14" s="349"/>
      <c r="G14" s="349"/>
    </row>
    <row r="15" spans="1:8" x14ac:dyDescent="0.2">
      <c r="A15" s="31"/>
      <c r="B15" s="32"/>
      <c r="C15" s="32"/>
      <c r="D15" s="32"/>
      <c r="E15" s="32"/>
      <c r="F15" s="32"/>
      <c r="G15" s="32"/>
    </row>
    <row r="16" spans="1:8" x14ac:dyDescent="0.2">
      <c r="A16" s="26" t="s">
        <v>106</v>
      </c>
      <c r="B16" s="28"/>
      <c r="C16" s="28"/>
      <c r="D16" s="32"/>
      <c r="E16" s="28"/>
      <c r="F16" s="28"/>
      <c r="G16" s="28"/>
    </row>
    <row r="17" spans="1:9" x14ac:dyDescent="0.2">
      <c r="A17" s="29" t="s">
        <v>107</v>
      </c>
      <c r="B17" s="349">
        <f>IF(Lektionsoversigt!G34&lt;&gt;0,Lektionsoversigt!G34,Lektionsoversigt!$G$30)</f>
        <v>0</v>
      </c>
      <c r="C17" s="349"/>
      <c r="D17" s="349"/>
      <c r="E17" s="349"/>
      <c r="F17" s="349"/>
      <c r="G17" s="349"/>
    </row>
    <row r="18" spans="1:9" ht="14.45" customHeight="1" x14ac:dyDescent="0.2">
      <c r="A18" s="29" t="s">
        <v>108</v>
      </c>
      <c r="B18" s="349">
        <f>IF(Lektionsoversigt!G35&lt;&gt;0,Lektionsoversigt!G35,Lektionsoversigt!$G$30)</f>
        <v>0</v>
      </c>
      <c r="C18" s="349"/>
      <c r="D18" s="349"/>
      <c r="E18" s="349"/>
      <c r="F18" s="349"/>
      <c r="G18" s="349"/>
    </row>
    <row r="19" spans="1:9" x14ac:dyDescent="0.2">
      <c r="A19" s="28"/>
      <c r="B19" s="28"/>
      <c r="C19" s="28"/>
      <c r="D19" s="32"/>
      <c r="E19" s="28"/>
      <c r="F19" s="28"/>
      <c r="G19" s="28"/>
    </row>
    <row r="20" spans="1:9" ht="12.75" customHeight="1" x14ac:dyDescent="0.2">
      <c r="A20" s="26" t="s">
        <v>109</v>
      </c>
      <c r="B20" s="27"/>
      <c r="C20" s="28"/>
      <c r="D20" s="28"/>
      <c r="E20" s="28"/>
      <c r="F20" s="28"/>
      <c r="G20" s="28"/>
    </row>
    <row r="21" spans="1:9" x14ac:dyDescent="0.2">
      <c r="A21" s="350" t="s">
        <v>110</v>
      </c>
      <c r="B21" s="350"/>
      <c r="C21" s="350"/>
      <c r="D21" s="351">
        <f>Lektionsoversigt!G27</f>
        <v>0</v>
      </c>
      <c r="E21" s="352"/>
      <c r="F21" s="352"/>
      <c r="G21" s="353"/>
    </row>
    <row r="22" spans="1:9" x14ac:dyDescent="0.2">
      <c r="A22" s="350" t="s">
        <v>111</v>
      </c>
      <c r="B22" s="350"/>
      <c r="C22" s="350"/>
      <c r="D22" s="351">
        <f>Lektionsoversigt!G28</f>
        <v>0</v>
      </c>
      <c r="E22" s="352"/>
      <c r="F22" s="352"/>
      <c r="G22" s="353"/>
    </row>
    <row r="23" spans="1:9" x14ac:dyDescent="0.2">
      <c r="D23" s="22"/>
    </row>
    <row r="24" spans="1:9" x14ac:dyDescent="0.2">
      <c r="A24" s="14" t="s">
        <v>112</v>
      </c>
      <c r="B24" s="4"/>
      <c r="D24" s="20"/>
    </row>
    <row r="25" spans="1:9" ht="13.5" customHeight="1" x14ac:dyDescent="0.2">
      <c r="A25" s="21" t="s">
        <v>113</v>
      </c>
      <c r="B25" s="347">
        <f>Lektionsoversigt!G48</f>
        <v>44871</v>
      </c>
      <c r="C25" s="347"/>
      <c r="D25" s="347">
        <f>Lektionsoversigt!G74</f>
        <v>44872</v>
      </c>
      <c r="E25" s="347"/>
      <c r="F25" s="347">
        <f>Lektionsoversigt!G112</f>
        <v>44873</v>
      </c>
      <c r="G25" s="348"/>
      <c r="H25" s="347">
        <f>Lektionsoversigt!G143</f>
        <v>44874</v>
      </c>
      <c r="I25" s="347"/>
    </row>
    <row r="26" spans="1:9" ht="13.5" customHeight="1" x14ac:dyDescent="0.2">
      <c r="A26" s="21" t="s">
        <v>114</v>
      </c>
      <c r="B26" s="23">
        <f>Lektionsoversigt!B49</f>
        <v>0.29166666666666669</v>
      </c>
      <c r="C26" s="23">
        <f>Lektionsoversigt!C71</f>
        <v>0.64235886666666664</v>
      </c>
      <c r="D26" s="23">
        <f>Lektionsoversigt!B75</f>
        <v>0.29166666666666669</v>
      </c>
      <c r="E26" s="23">
        <f>Lektionsoversigt!C102</f>
        <v>0.63194226666666664</v>
      </c>
      <c r="F26" s="23">
        <f>Lektionsoversigt!B113</f>
        <v>0.29166666666666669</v>
      </c>
      <c r="G26" s="25">
        <f>Lektionsoversigt!C131</f>
        <v>0.56597046666666673</v>
      </c>
      <c r="H26" s="25">
        <f>Lektionsoversigt!B144</f>
        <v>0.29166666666666669</v>
      </c>
      <c r="I26" s="23">
        <f>Lektionsoversigt!C153</f>
        <v>0.43749906666666671</v>
      </c>
    </row>
    <row r="27" spans="1:9" x14ac:dyDescent="0.2">
      <c r="B27" s="4"/>
    </row>
    <row r="28" spans="1:9" x14ac:dyDescent="0.2">
      <c r="A28" s="14" t="s">
        <v>115</v>
      </c>
      <c r="B28" s="4" t="s">
        <v>116</v>
      </c>
      <c r="C28" s="4" t="s">
        <v>117</v>
      </c>
      <c r="D28" s="4" t="s">
        <v>118</v>
      </c>
      <c r="E28" s="4" t="s">
        <v>119</v>
      </c>
      <c r="F28" s="4" t="s">
        <v>120</v>
      </c>
    </row>
    <row r="29" spans="1:9" x14ac:dyDescent="0.2">
      <c r="A29" s="21" t="s">
        <v>121</v>
      </c>
      <c r="B29" s="164">
        <f>IF(Lektionsoversigt!J37&gt;0,Lektionsoversigt!G74,"Ikke aktuel")</f>
        <v>44872</v>
      </c>
      <c r="C29" s="164" t="str">
        <f>IF(Lektionsoversigt!J39&gt;0,Lektionsoversigt!G74,"Ikke aktuel")</f>
        <v>Ikke aktuel</v>
      </c>
      <c r="D29" s="164" t="str">
        <f>IF(Lektionsoversigt!J41&gt;0,Lektionsoversigt!G112,"Ikke aktuel")</f>
        <v>Ikke aktuel</v>
      </c>
      <c r="E29" s="164" t="str">
        <f>IF(Lektionsoversigt!J43&gt;0,Lektionsoversigt!G112,"Ikke aktuel")</f>
        <v>Ikke aktuel</v>
      </c>
      <c r="F29" s="164" t="str">
        <f>IF(Lektionsoversigt!J45&gt;0,Lektionsoversigt!G143,"Ikke aktuel")</f>
        <v>Ikke aktuel</v>
      </c>
    </row>
    <row r="30" spans="1:9" x14ac:dyDescent="0.2">
      <c r="A30" s="21" t="s">
        <v>122</v>
      </c>
      <c r="B30" s="10">
        <f>Lektionsoversigt!B88</f>
        <v>0.45833226666666671</v>
      </c>
      <c r="C30" s="10">
        <f>Lektionsoversigt!B106</f>
        <v>0.63194226666666664</v>
      </c>
      <c r="D30" s="10">
        <f>Lektionsoversigt!B136</f>
        <v>0.56597046666666673</v>
      </c>
      <c r="E30" s="10">
        <f>Lektionsoversigt!B139</f>
        <v>0.56597046666666673</v>
      </c>
      <c r="F30" s="10">
        <f>Lektionsoversigt!B156</f>
        <v>0.43749906666666671</v>
      </c>
    </row>
    <row r="31" spans="1:9" x14ac:dyDescent="0.2">
      <c r="A31" s="24" t="s">
        <v>123</v>
      </c>
      <c r="B31" s="10">
        <f>Lektionsoversigt!C88</f>
        <v>0.48610986666666672</v>
      </c>
      <c r="C31" s="10">
        <f>Lektionsoversigt!C106</f>
        <v>0.67360866666666663</v>
      </c>
      <c r="D31" s="10">
        <f>Lektionsoversigt!C136</f>
        <v>0.62152566666666675</v>
      </c>
      <c r="E31" s="10">
        <f>Lektionsoversigt!C139</f>
        <v>0.60763686666666672</v>
      </c>
      <c r="F31" s="10">
        <f>Lektionsoversigt!C156</f>
        <v>0.49305426666666674</v>
      </c>
    </row>
  </sheetData>
  <sheetProtection password="CCE4" sheet="1" objects="1" scenarios="1"/>
  <mergeCells count="16">
    <mergeCell ref="H25:I25"/>
    <mergeCell ref="B25:C25"/>
    <mergeCell ref="D25:E25"/>
    <mergeCell ref="F25:G25"/>
    <mergeCell ref="B9:G9"/>
    <mergeCell ref="B10:G10"/>
    <mergeCell ref="B11:G11"/>
    <mergeCell ref="B14:G14"/>
    <mergeCell ref="B12:G12"/>
    <mergeCell ref="B13:G13"/>
    <mergeCell ref="B17:G17"/>
    <mergeCell ref="B18:G18"/>
    <mergeCell ref="A21:C21"/>
    <mergeCell ref="D21:G21"/>
    <mergeCell ref="A22:C22"/>
    <mergeCell ref="D22:G22"/>
  </mergeCells>
  <hyperlinks>
    <hyperlink ref="D1" r:id="rId1" xr:uid="{00000000-0004-0000-0100-000000000000}"/>
  </hyperlinks>
  <pageMargins left="0.74803149606299213" right="0.74803149606299213" top="0.98425196850393704" bottom="0.98425196850393704" header="0" footer="0"/>
  <pageSetup paperSize="9" orientation="landscape" horizontalDpi="4294967293" verticalDpi="1200" r:id="rId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6624E3CD10854468FCCE94CAABFFAEB" ma:contentTypeVersion="20" ma:contentTypeDescription="Opret et nyt dokument." ma:contentTypeScope="" ma:versionID="2dd0cd5014feb322449f330ada0a3944">
  <xsd:schema xmlns:xsd="http://www.w3.org/2001/XMLSchema" xmlns:xs="http://www.w3.org/2001/XMLSchema" xmlns:p="http://schemas.microsoft.com/office/2006/metadata/properties" xmlns:ns2="e5a614a0-e390-4758-987e-00508b2d8f32" xmlns:ns3="8e01ca8f-5ef1-4f69-bef7-0923966b1c21" targetNamespace="http://schemas.microsoft.com/office/2006/metadata/properties" ma:root="true" ma:fieldsID="72d99758a3c3a60ae630ca477faa13e2" ns2:_="" ns3:_="">
    <xsd:import namespace="e5a614a0-e390-4758-987e-00508b2d8f32"/>
    <xsd:import namespace="8e01ca8f-5ef1-4f69-bef7-0923966b1c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Dato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614a0-e390-4758-987e-00508b2d8f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Dato" ma:index="12" nillable="true" ma:displayName="Dato" ma:format="DateOnly" ma:internalName="Dato">
      <xsd:simpleType>
        <xsd:restriction base="dms:DateTime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illedmærker" ma:readOnly="false" ma:fieldId="{5cf76f15-5ced-4ddc-b409-7134ff3c332f}" ma:taxonomyMulti="true" ma:sspId="78d8fed3-eade-4d2d-8e51-d1e1973cc8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01ca8f-5ef1-4f69-bef7-0923966b1c2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022ef22a-6204-49a6-8902-6181c02549c8}" ma:internalName="TaxCatchAll" ma:showField="CatchAllData" ma:web="8e01ca8f-5ef1-4f69-bef7-0923966b1c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a614a0-e390-4758-987e-00508b2d8f32">
      <Terms xmlns="http://schemas.microsoft.com/office/infopath/2007/PartnerControls"/>
    </lcf76f155ced4ddcb4097134ff3c332f>
    <TaxCatchAll xmlns="8e01ca8f-5ef1-4f69-bef7-0923966b1c21" xsi:nil="true"/>
    <Dato xmlns="e5a614a0-e390-4758-987e-00508b2d8f3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207F91-5A45-4672-8482-F1AC22576D19}"/>
</file>

<file path=customXml/itemProps2.xml><?xml version="1.0" encoding="utf-8"?>
<ds:datastoreItem xmlns:ds="http://schemas.openxmlformats.org/officeDocument/2006/customXml" ds:itemID="{3C00C101-4762-46E3-BC8A-66118393A499}">
  <ds:schemaRefs>
    <ds:schemaRef ds:uri="http://schemas.microsoft.com/office/2006/metadata/properties"/>
    <ds:schemaRef ds:uri="http://schemas.microsoft.com/office/infopath/2007/PartnerControls"/>
    <ds:schemaRef ds:uri="e5a614a0-e390-4758-987e-00508b2d8f32"/>
    <ds:schemaRef ds:uri="8e01ca8f-5ef1-4f69-bef7-0923966b1c21"/>
  </ds:schemaRefs>
</ds:datastoreItem>
</file>

<file path=customXml/itemProps3.xml><?xml version="1.0" encoding="utf-8"?>
<ds:datastoreItem xmlns:ds="http://schemas.openxmlformats.org/officeDocument/2006/customXml" ds:itemID="{F2615919-EF70-4827-9988-73521946D1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Lektionsoversigt</vt:lpstr>
      <vt:lpstr>Anmeldelse NY</vt:lpstr>
    </vt:vector>
  </TitlesOfParts>
  <Manager/>
  <Company>Transporterhvervets UddannelsesRåd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Rep.flex-grund, kl. 1 + tank</dc:title>
  <dc:subject>ADR-uddannelserne</dc:subject>
  <dc:creator>sep</dc:creator>
  <cp:keywords/>
  <dc:description/>
  <cp:lastModifiedBy>Kamma Aziza Strube-Weber</cp:lastModifiedBy>
  <cp:revision/>
  <dcterms:created xsi:type="dcterms:W3CDTF">2003-12-18T09:10:24Z</dcterms:created>
  <dcterms:modified xsi:type="dcterms:W3CDTF">2026-08-20T12:09:24Z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0x010100D6624E3CD10854468FCCE94CAABFFAEB</vt:lpwstr>
  </property>
  <property fmtid="{D5CDD505-2E9C-101B-9397-08002B2CF9AE}" pid="3" name="MediaServiceImageTags">
    <vt:lpwstr/>
  </property>
</Properties>
</file>