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ECF55C2C-D562-4D96-9C49-D482C7929445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" l="1"/>
  <c r="B41" i="1"/>
  <c r="B39" i="1"/>
  <c r="B37" i="1"/>
  <c r="B35" i="1"/>
  <c r="B87" i="1" l="1"/>
  <c r="B18" i="3" l="1"/>
  <c r="B17" i="3"/>
  <c r="D22" i="3"/>
  <c r="D21" i="3"/>
  <c r="B14" i="3"/>
  <c r="B10" i="3"/>
  <c r="B11" i="3"/>
  <c r="B12" i="3"/>
  <c r="B13" i="3"/>
  <c r="B9" i="3"/>
  <c r="D119" i="1"/>
  <c r="D81" i="1"/>
  <c r="D56" i="1"/>
  <c r="D59" i="1"/>
  <c r="D53" i="1"/>
  <c r="D47" i="1"/>
  <c r="D50" i="1"/>
  <c r="F26" i="3"/>
  <c r="F132" i="1"/>
  <c r="B88" i="1"/>
  <c r="F85" i="1"/>
  <c r="F134" i="1" l="1"/>
  <c r="B70" i="1"/>
  <c r="D26" i="3" s="1"/>
  <c r="F103" i="1" l="1"/>
  <c r="I84" i="1"/>
  <c r="D125" i="1"/>
  <c r="D122" i="1"/>
  <c r="D116" i="1"/>
  <c r="D113" i="1"/>
  <c r="D110" i="1"/>
  <c r="D97" i="1"/>
  <c r="D94" i="1"/>
  <c r="D91" i="1"/>
  <c r="D78" i="1"/>
  <c r="D75" i="1"/>
  <c r="D72" i="1"/>
  <c r="D65" i="1"/>
  <c r="D62" i="1"/>
  <c r="G43" i="1"/>
  <c r="B25" i="3" s="1"/>
  <c r="B44" i="1"/>
  <c r="B26" i="3" s="1"/>
  <c r="D44" i="1"/>
  <c r="C108" i="1"/>
  <c r="C70" i="1"/>
  <c r="G11" i="1"/>
  <c r="G69" i="1" l="1"/>
  <c r="C44" i="1"/>
  <c r="B45" i="1" s="1"/>
  <c r="C45" i="1" s="1"/>
  <c r="B47" i="1" s="1"/>
  <c r="C47" i="1" s="1"/>
  <c r="B48" i="1" s="1"/>
  <c r="C48" i="1" s="1"/>
  <c r="B50" i="1" s="1"/>
  <c r="B72" i="1"/>
  <c r="C72" i="1" s="1"/>
  <c r="B73" i="1" s="1"/>
  <c r="C73" i="1" s="1"/>
  <c r="B75" i="1" s="1"/>
  <c r="C75" i="1" s="1"/>
  <c r="B76" i="1" s="1"/>
  <c r="C76" i="1" s="1"/>
  <c r="B110" i="1"/>
  <c r="C110" i="1" s="1"/>
  <c r="B111" i="1" s="1"/>
  <c r="C111" i="1" s="1"/>
  <c r="B113" i="1" s="1"/>
  <c r="C113" i="1" s="1"/>
  <c r="B114" i="1" s="1"/>
  <c r="C114" i="1" s="1"/>
  <c r="G107" i="1" l="1"/>
  <c r="C29" i="3"/>
  <c r="D25" i="3"/>
  <c r="B29" i="3"/>
  <c r="B78" i="1"/>
  <c r="C78" i="1" s="1"/>
  <c r="B79" i="1" s="1"/>
  <c r="B116" i="1"/>
  <c r="C116" i="1" s="1"/>
  <c r="B117" i="1" s="1"/>
  <c r="C117" i="1" s="1"/>
  <c r="B119" i="1" s="1"/>
  <c r="C119" i="1" s="1"/>
  <c r="B120" i="1" s="1"/>
  <c r="C120" i="1" s="1"/>
  <c r="C50" i="1"/>
  <c r="B51" i="1" s="1"/>
  <c r="C51" i="1" s="1"/>
  <c r="E29" i="3" l="1"/>
  <c r="D29" i="3"/>
  <c r="F25" i="3"/>
  <c r="C79" i="1"/>
  <c r="B81" i="1" s="1"/>
  <c r="C81" i="1" s="1"/>
  <c r="B82" i="1" s="1"/>
  <c r="C82" i="1" s="1"/>
  <c r="B122" i="1"/>
  <c r="C122" i="1" s="1"/>
  <c r="B123" i="1" s="1"/>
  <c r="C123" i="1" s="1"/>
  <c r="B125" i="1" s="1"/>
  <c r="C125" i="1" s="1"/>
  <c r="B126" i="1" s="1"/>
  <c r="C126" i="1" s="1"/>
  <c r="B53" i="1"/>
  <c r="C53" i="1" s="1"/>
  <c r="B54" i="1" s="1"/>
  <c r="C54" i="1" s="1"/>
  <c r="B56" i="1" s="1"/>
  <c r="C56" i="1" s="1"/>
  <c r="B57" i="1" s="1"/>
  <c r="C57" i="1" s="1"/>
  <c r="B84" i="1" l="1"/>
  <c r="C84" i="1" s="1"/>
  <c r="B128" i="1"/>
  <c r="C128" i="1" s="1"/>
  <c r="G26" i="3"/>
  <c r="B59" i="1"/>
  <c r="C59" i="1" s="1"/>
  <c r="B60" i="1" s="1"/>
  <c r="C60" i="1" s="1"/>
  <c r="B62" i="1" s="1"/>
  <c r="C62" i="1" s="1"/>
  <c r="B63" i="1" s="1"/>
  <c r="C63" i="1" s="1"/>
  <c r="B30" i="3" l="1"/>
  <c r="B133" i="1"/>
  <c r="D30" i="3" s="1"/>
  <c r="B131" i="1"/>
  <c r="B65" i="1"/>
  <c r="C65" i="1" s="1"/>
  <c r="B66" i="1" s="1"/>
  <c r="C66" i="1" s="1"/>
  <c r="C26" i="3" s="1"/>
  <c r="C133" i="1" l="1"/>
  <c r="B135" i="1" s="1"/>
  <c r="C131" i="1"/>
  <c r="E31" i="3" s="1"/>
  <c r="E30" i="3"/>
  <c r="B86" i="1"/>
  <c r="C86" i="1" s="1"/>
  <c r="B89" i="1" s="1"/>
  <c r="B31" i="3"/>
  <c r="D31" i="3" l="1"/>
  <c r="C89" i="1" l="1"/>
  <c r="B91" i="1" s="1"/>
  <c r="C91" i="1" s="1"/>
  <c r="B92" i="1" s="1"/>
  <c r="C92" i="1" s="1"/>
  <c r="B94" i="1" s="1"/>
  <c r="C94" i="1" s="1"/>
  <c r="B95" i="1" s="1"/>
  <c r="C95" i="1" s="1"/>
  <c r="B97" i="1" s="1"/>
  <c r="C97" i="1" s="1"/>
  <c r="B98" i="1" s="1"/>
  <c r="C98" i="1" s="1"/>
  <c r="K87" i="1"/>
  <c r="B101" i="1" l="1"/>
  <c r="C101" i="1" s="1"/>
  <c r="B102" i="1" s="1"/>
  <c r="E26" i="3"/>
  <c r="C102" i="1" l="1"/>
  <c r="C30" i="3"/>
  <c r="B104" i="1" l="1"/>
  <c r="C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Særlig info:
Kunne være, hvis adgang til undervisning eller eksamen kræver særlige foranstaltninger eller lignende. (Eksempelvis: Ringe til portner, tlf. xx xx xx xx). Anmærkning overføres aut. til Anmeldelse-Bestillings-ark.</t>
        </r>
      </text>
    </comment>
  </commentList>
</comments>
</file>

<file path=xl/sharedStrings.xml><?xml version="1.0" encoding="utf-8"?>
<sst xmlns="http://schemas.openxmlformats.org/spreadsheetml/2006/main" count="152" uniqueCount="118">
  <si>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</si>
  <si>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</si>
  <si>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</si>
  <si>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</si>
  <si>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</si>
  <si>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</si>
  <si>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</si>
  <si>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</si>
  <si>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</si>
  <si>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</si>
  <si>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</si>
  <si>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</si>
  <si>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</si>
  <si>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</si>
  <si>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</si>
  <si>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</si>
  <si>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</si>
  <si>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</si>
  <si>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 - repetition grundkursus:</t>
  </si>
  <si>
    <t>Antal kursister - repetition grundkursus + klasse 1:</t>
  </si>
  <si>
    <t>Antal kursister - repetition grundkursus + klasse 1 + Tank:</t>
  </si>
  <si>
    <t>Antal kursister - repetition grundkursus + Tank: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</si>
  <si>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</si>
  <si>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</si>
  <si>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</si>
  <si>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</si>
  <si>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</si>
  <si>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</si>
  <si>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</si>
  <si>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</si>
  <si>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</si>
  <si>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</si>
  <si>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</si>
  <si>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</si>
  <si>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</si>
  <si>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</si>
  <si>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</si>
  <si>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</si>
  <si>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</si>
  <si>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</si>
  <si>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</si>
  <si>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</si>
  <si>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</si>
  <si>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</si>
  <si>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</si>
  <si>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</si>
  <si>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</si>
  <si>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r>
      <rPr>
        <b/>
        <sz val="11"/>
        <rFont val="Tahoma"/>
        <family val="2"/>
      </rPr>
      <t>Praktisk øvelse</t>
    </r>
    <r>
      <rPr>
        <sz val="11"/>
        <rFont val="Tahoma"/>
        <family val="2"/>
      </rPr>
      <t xml:space="preserve"> - Grundlæggende viden om brug af: Køretøjets udstyr/brandslukningsudstyr</t>
    </r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</si>
  <si>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</si>
  <si>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</si>
  <si>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</si>
  <si>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</si>
  <si>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Formål med- og betjening af- evt. teknisk udstyr på køretøjer. Eks. Køleanlæg etc.</t>
  </si>
  <si>
    <t xml:space="preserve">Sikringsbestemmelser (kap. 1.10). Repetition og opsamling. </t>
  </si>
  <si>
    <t>Forberedelse til eksamen</t>
  </si>
  <si>
    <t>Kursister der alene skal repetere Grund - går til eksamen</t>
  </si>
  <si>
    <t>Eksamen for</t>
  </si>
  <si>
    <t>Repetition Grundkursus</t>
  </si>
  <si>
    <t>Evaluering af eksamen mv. og afslutning af kursus for disse elever.</t>
  </si>
  <si>
    <r>
      <t>Klasse 1</t>
    </r>
    <r>
      <rPr>
        <sz val="11"/>
        <rFont val="Tahoma"/>
        <family val="2"/>
      </rPr>
      <t xml:space="preserve"> </t>
    </r>
  </si>
  <si>
    <t>Repetition af særlige regler for klasse 1</t>
  </si>
  <si>
    <t>Særlige risici i forbindelse med eksplosive og pyrotekniske stoffer og genstande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</si>
  <si>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</si>
  <si>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</si>
  <si>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</si>
  <si>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Bestemmelser vedrørende eksamen</t>
  </si>
  <si>
    <t>Kursister der skal repetere kombinationen Grund + klasse 1  - går til eksamen</t>
  </si>
  <si>
    <t>Pause og forberedelse til eksamen</t>
  </si>
  <si>
    <t>Repetition Grundkursus + kl. 1</t>
  </si>
  <si>
    <t>-</t>
  </si>
  <si>
    <t>Kursister der også skal repetere tank fortsætter undervisningen, iht. planen, dag 3</t>
  </si>
  <si>
    <t>Dag 3</t>
  </si>
  <si>
    <r>
      <rPr>
        <b/>
        <sz val="11"/>
        <rFont val="Tahoma"/>
        <family val="2"/>
      </rPr>
      <t>Tank</t>
    </r>
    <r>
      <rPr>
        <sz val="11"/>
        <rFont val="Tahoma"/>
        <family val="2"/>
      </rPr>
      <t xml:space="preserve"> </t>
    </r>
  </si>
  <si>
    <t>Repetition af særlige regler for Tank. Godkendelsesattester,</t>
  </si>
  <si>
    <t xml:space="preserve"> -mærkning, afmærkning med faresedler og orangefarvede skilte mv.)</t>
  </si>
  <si>
    <t>Generel teoretisk viden om de forskellige og forskelligartede lastnings- og aflæsningssystemer</t>
  </si>
  <si>
    <t>Hvorledes køretøjer reagerer under kørsel, herunder ladningens bevægelser</t>
  </si>
  <si>
    <t>Skvulpeplader, rumopdeling m.v.</t>
  </si>
  <si>
    <t>Praktisk øvelse TANK</t>
  </si>
  <si>
    <t>Særlige risici og indsatsmuligheder vedr. uheld, ifm. tankvognstransporter af farligt gods</t>
  </si>
  <si>
    <t>Middag</t>
  </si>
  <si>
    <t>Opsamling og evaluering af praktisk øvelse</t>
  </si>
  <si>
    <t>Forholdsregler i forbindelse med statisk elektricitet</t>
  </si>
  <si>
    <t>Tunnelrestriktioner</t>
  </si>
  <si>
    <t>repetition og opsamling på tanklektioner</t>
  </si>
  <si>
    <t>Pause og klargøring til eksamen</t>
  </si>
  <si>
    <t>Kursister der skal repetere kombinationen Grund + klasse 1 + Tank - går til eksamen</t>
  </si>
  <si>
    <t xml:space="preserve">Kursister der alene repeterer kombinationen Grund + Tank </t>
  </si>
  <si>
    <t>Repetition grund + tank</t>
  </si>
  <si>
    <t>Repetition grund + klasse 1 + tank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</si>
  <si>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</si>
  <si>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</si>
  <si>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</si>
  <si>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</si>
  <si>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</si>
  <si>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</si>
  <si>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</si>
  <si>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</si>
  <si>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</si>
  <si>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</si>
  <si>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</si>
  <si>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</si>
  <si>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</si>
  <si>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</si>
  <si>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</si>
  <si>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</si>
  <si>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</si>
  <si>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</si>
  <si>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</si>
  <si>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</si>
  <si>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</si>
  <si>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Rep grund</t>
  </si>
  <si>
    <t>Rep Grund+1</t>
  </si>
  <si>
    <t>Rep Grund+1+T</t>
  </si>
  <si>
    <t>Rep Grund+T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</si>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</sst>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hh:mm;@"/>
    <numFmt numFmtId="166" formatCode="dd/mm/yy;@"/>
  </numFmts>
  <fonts count="1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16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1" applyAlignment="1" applyProtection="1"/>
    <xf numFmtId="0" fontId="1" fillId="0" borderId="0" xfId="2" applyFont="1" applyAlignment="1">
      <alignment wrapText="1"/>
    </xf>
    <xf numFmtId="0" fontId="1" fillId="0" borderId="0" xfId="0" applyFont="1" applyAlignment="1">
      <alignment vertical="center"/>
    </xf>
    <xf numFmtId="20" fontId="0" fillId="0" borderId="1" xfId="0" applyNumberFormat="1" applyBorder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3" fillId="0" borderId="0" xfId="0" applyFont="1"/>
    <xf numFmtId="0" fontId="3" fillId="0" borderId="0" xfId="0" applyFont="1"/>
    <xf numFmtId="0" fontId="10" fillId="0" borderId="1" xfId="0" applyFont="1" applyBorder="1" applyAlignment="1">
      <alignment vertical="top" wrapText="1"/>
    </xf>
    <xf numFmtId="49" fontId="3" fillId="0" borderId="0" xfId="0" applyNumberFormat="1" applyFont="1"/>
    <xf numFmtId="20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1" fillId="0" borderId="0" xfId="2" applyFont="1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vertical="top" wrapText="1"/>
    </xf>
    <xf numFmtId="0" fontId="10" fillId="0" borderId="5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164" fontId="16" fillId="2" borderId="2" xfId="0" applyNumberFormat="1" applyFont="1" applyFill="1" applyBorder="1" applyAlignment="1" applyProtection="1">
      <alignment horizontal="center"/>
      <protection locked="0"/>
    </xf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20" fontId="16" fillId="2" borderId="3" xfId="0" applyNumberFormat="1" applyFont="1" applyFill="1" applyBorder="1" applyAlignment="1" applyProtection="1">
      <alignment horizontal="center"/>
      <protection locked="0"/>
    </xf>
    <xf numFmtId="0" fontId="15" fillId="3" borderId="9" xfId="0" applyFont="1" applyFill="1" applyBorder="1"/>
    <xf numFmtId="0" fontId="15" fillId="3" borderId="10" xfId="0" applyFont="1" applyFill="1" applyBorder="1"/>
    <xf numFmtId="0" fontId="15" fillId="3" borderId="11" xfId="0" applyFont="1" applyFill="1" applyBorder="1"/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5" xfId="0" applyFont="1" applyFill="1" applyBorder="1" applyAlignment="1" applyProtection="1">
      <alignment horizontal="center"/>
      <protection locked="0"/>
    </xf>
    <xf numFmtId="0" fontId="15" fillId="3" borderId="12" xfId="0" applyFont="1" applyFill="1" applyBorder="1"/>
    <xf numFmtId="0" fontId="15" fillId="3" borderId="21" xfId="0" applyFont="1" applyFill="1" applyBorder="1"/>
    <xf numFmtId="0" fontId="15" fillId="3" borderId="22" xfId="0" applyFont="1" applyFill="1" applyBorder="1"/>
    <xf numFmtId="0" fontId="15" fillId="3" borderId="37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0" fontId="16" fillId="3" borderId="49" xfId="0" applyFont="1" applyFill="1" applyBorder="1" applyAlignment="1">
      <alignment horizontal="left"/>
    </xf>
    <xf numFmtId="0" fontId="16" fillId="3" borderId="49" xfId="0" applyFont="1" applyFill="1" applyBorder="1" applyAlignment="1">
      <alignment horizontal="center"/>
    </xf>
    <xf numFmtId="0" fontId="16" fillId="2" borderId="4" xfId="0" applyFont="1" applyFill="1" applyBorder="1" applyAlignment="1" applyProtection="1">
      <alignment horizontal="center"/>
      <protection locked="0"/>
    </xf>
    <xf numFmtId="0" fontId="15" fillId="3" borderId="49" xfId="0" applyFont="1" applyFill="1" applyBorder="1"/>
    <xf numFmtId="0" fontId="16" fillId="3" borderId="11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5" fillId="3" borderId="13" xfId="0" applyFont="1" applyFill="1" applyBorder="1"/>
    <xf numFmtId="0" fontId="15" fillId="3" borderId="14" xfId="0" applyFont="1" applyFill="1" applyBorder="1"/>
    <xf numFmtId="0" fontId="15" fillId="3" borderId="0" xfId="0" applyFont="1" applyFill="1"/>
    <xf numFmtId="0" fontId="15" fillId="3" borderId="23" xfId="0" applyFont="1" applyFill="1" applyBorder="1"/>
    <xf numFmtId="0" fontId="15" fillId="0" borderId="0" xfId="0" applyFont="1"/>
    <xf numFmtId="0" fontId="15" fillId="0" borderId="15" xfId="0" applyFont="1" applyBorder="1"/>
    <xf numFmtId="0" fontId="15" fillId="0" borderId="16" xfId="0" applyFont="1" applyBorder="1"/>
    <xf numFmtId="0" fontId="16" fillId="0" borderId="36" xfId="0" applyFont="1" applyBorder="1"/>
    <xf numFmtId="164" fontId="16" fillId="0" borderId="4" xfId="0" applyNumberFormat="1" applyFont="1" applyBorder="1" applyAlignment="1">
      <alignment horizontal="center"/>
    </xf>
    <xf numFmtId="0" fontId="15" fillId="4" borderId="7" xfId="0" applyFont="1" applyFill="1" applyBorder="1"/>
    <xf numFmtId="0" fontId="15" fillId="4" borderId="3" xfId="0" applyFont="1" applyFill="1" applyBorder="1"/>
    <xf numFmtId="20" fontId="15" fillId="0" borderId="18" xfId="0" applyNumberFormat="1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/>
    <xf numFmtId="20" fontId="15" fillId="0" borderId="24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28" xfId="0" applyFont="1" applyBorder="1" applyAlignment="1">
      <alignment horizontal="center" vertical="center"/>
    </xf>
    <xf numFmtId="20" fontId="15" fillId="0" borderId="20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2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19" xfId="0" applyFont="1" applyBorder="1"/>
    <xf numFmtId="164" fontId="16" fillId="2" borderId="55" xfId="0" applyNumberFormat="1" applyFont="1" applyFill="1" applyBorder="1" applyAlignment="1" applyProtection="1">
      <alignment horizontal="center"/>
      <protection locked="0"/>
    </xf>
    <xf numFmtId="0" fontId="15" fillId="4" borderId="49" xfId="0" applyFont="1" applyFill="1" applyBorder="1"/>
    <xf numFmtId="0" fontId="15" fillId="4" borderId="8" xfId="0" applyFont="1" applyFill="1" applyBorder="1"/>
    <xf numFmtId="0" fontId="15" fillId="0" borderId="0" xfId="2" applyFont="1"/>
    <xf numFmtId="0" fontId="15" fillId="0" borderId="23" xfId="2" applyFont="1" applyBorder="1"/>
    <xf numFmtId="0" fontId="15" fillId="0" borderId="5" xfId="2" applyFont="1" applyBorder="1" applyAlignment="1">
      <alignment horizontal="center" vertical="center" wrapText="1"/>
    </xf>
    <xf numFmtId="0" fontId="16" fillId="0" borderId="59" xfId="2" applyFont="1" applyBorder="1" applyAlignment="1">
      <alignment horizontal="center" vertical="center" wrapText="1"/>
    </xf>
    <xf numFmtId="20" fontId="15" fillId="0" borderId="31" xfId="0" applyNumberFormat="1" applyFont="1" applyBorder="1" applyAlignment="1">
      <alignment horizontal="center" vertical="center"/>
    </xf>
    <xf numFmtId="20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49" fontId="16" fillId="8" borderId="36" xfId="2" applyNumberFormat="1" applyFont="1" applyFill="1" applyBorder="1" applyAlignment="1">
      <alignment horizontal="left" vertical="top"/>
    </xf>
    <xf numFmtId="49" fontId="15" fillId="0" borderId="7" xfId="2" applyNumberFormat="1" applyFont="1" applyBorder="1" applyAlignment="1">
      <alignment horizontal="left" vertical="top"/>
    </xf>
    <xf numFmtId="49" fontId="15" fillId="0" borderId="3" xfId="2" applyNumberFormat="1" applyFont="1" applyBorder="1" applyAlignment="1">
      <alignment horizontal="left" vertical="top"/>
    </xf>
    <xf numFmtId="0" fontId="15" fillId="0" borderId="25" xfId="2" applyFont="1" applyBorder="1"/>
    <xf numFmtId="0" fontId="15" fillId="0" borderId="13" xfId="2" applyFont="1" applyBorder="1" applyAlignment="1">
      <alignment horizontal="left" vertical="top"/>
    </xf>
    <xf numFmtId="0" fontId="15" fillId="0" borderId="14" xfId="2" applyFont="1" applyBorder="1" applyAlignment="1">
      <alignment horizontal="left" vertical="top"/>
    </xf>
    <xf numFmtId="0" fontId="16" fillId="0" borderId="0" xfId="0" applyFont="1"/>
    <xf numFmtId="164" fontId="16" fillId="2" borderId="5" xfId="0" applyNumberFormat="1" applyFont="1" applyFill="1" applyBorder="1" applyAlignment="1" applyProtection="1">
      <alignment horizontal="center"/>
      <protection locked="0"/>
    </xf>
    <xf numFmtId="0" fontId="15" fillId="7" borderId="36" xfId="2" applyFont="1" applyFill="1" applyBorder="1" applyAlignment="1">
      <alignment vertical="top"/>
    </xf>
    <xf numFmtId="0" fontId="15" fillId="0" borderId="7" xfId="2" applyFont="1" applyBorder="1" applyAlignment="1">
      <alignment vertical="top"/>
    </xf>
    <xf numFmtId="0" fontId="15" fillId="0" borderId="3" xfId="2" applyFont="1" applyBorder="1" applyAlignment="1">
      <alignment vertical="top"/>
    </xf>
    <xf numFmtId="0" fontId="15" fillId="0" borderId="25" xfId="2" applyFont="1" applyBorder="1" applyAlignment="1">
      <alignment vertical="top"/>
    </xf>
    <xf numFmtId="0" fontId="15" fillId="0" borderId="13" xfId="2" applyFont="1" applyBorder="1" applyAlignment="1">
      <alignment vertical="top"/>
    </xf>
    <xf numFmtId="0" fontId="15" fillId="0" borderId="14" xfId="2" applyFont="1" applyBorder="1" applyAlignment="1">
      <alignment vertical="top"/>
    </xf>
    <xf numFmtId="0" fontId="15" fillId="0" borderId="1" xfId="2" applyFont="1" applyBorder="1" applyAlignment="1">
      <alignment wrapText="1"/>
    </xf>
    <xf numFmtId="0" fontId="15" fillId="3" borderId="13" xfId="2" applyFont="1" applyFill="1" applyBorder="1"/>
    <xf numFmtId="0" fontId="15" fillId="3" borderId="13" xfId="2" applyFont="1" applyFill="1" applyBorder="1" applyAlignment="1">
      <alignment horizontal="left" vertical="top"/>
    </xf>
    <xf numFmtId="0" fontId="15" fillId="3" borderId="14" xfId="2" applyFont="1" applyFill="1" applyBorder="1" applyAlignment="1">
      <alignment horizontal="left" vertical="top"/>
    </xf>
    <xf numFmtId="0" fontId="15" fillId="0" borderId="35" xfId="2" applyFont="1" applyBorder="1" applyAlignment="1">
      <alignment vertical="top"/>
    </xf>
    <xf numFmtId="0" fontId="15" fillId="0" borderId="21" xfId="2" applyFont="1" applyBorder="1" applyAlignment="1">
      <alignment vertical="top"/>
    </xf>
    <xf numFmtId="0" fontId="15" fillId="0" borderId="22" xfId="2" applyFont="1" applyBorder="1" applyAlignment="1">
      <alignment vertical="top"/>
    </xf>
    <xf numFmtId="0" fontId="15" fillId="0" borderId="0" xfId="0" applyFont="1" applyAlignment="1">
      <alignment horizontal="left" vertical="top"/>
    </xf>
    <xf numFmtId="0" fontId="15" fillId="3" borderId="50" xfId="0" applyFont="1" applyFill="1" applyBorder="1"/>
    <xf numFmtId="0" fontId="15" fillId="3" borderId="10" xfId="0" applyFont="1" applyFill="1" applyBorder="1" applyAlignment="1">
      <alignment horizontal="left" vertical="top"/>
    </xf>
    <xf numFmtId="0" fontId="15" fillId="3" borderId="28" xfId="0" applyFont="1" applyFill="1" applyBorder="1" applyAlignment="1">
      <alignment horizontal="left" vertical="top"/>
    </xf>
    <xf numFmtId="0" fontId="16" fillId="6" borderId="35" xfId="2" applyFont="1" applyFill="1" applyBorder="1" applyAlignment="1">
      <alignment horizontal="left" vertical="top"/>
    </xf>
    <xf numFmtId="0" fontId="15" fillId="6" borderId="21" xfId="2" applyFont="1" applyFill="1" applyBorder="1" applyAlignment="1">
      <alignment horizontal="left" vertical="top"/>
    </xf>
    <xf numFmtId="0" fontId="15" fillId="6" borderId="22" xfId="2" applyFont="1" applyFill="1" applyBorder="1" applyAlignment="1">
      <alignment horizontal="left" vertical="top"/>
    </xf>
    <xf numFmtId="0" fontId="15" fillId="6" borderId="25" xfId="2" applyFont="1" applyFill="1" applyBorder="1" applyAlignment="1">
      <alignment horizontal="left" vertical="top"/>
    </xf>
    <xf numFmtId="0" fontId="15" fillId="6" borderId="13" xfId="2" applyFont="1" applyFill="1" applyBorder="1" applyAlignment="1">
      <alignment horizontal="left" vertical="top"/>
    </xf>
    <xf numFmtId="0" fontId="15" fillId="6" borderId="14" xfId="2" applyFont="1" applyFill="1" applyBorder="1" applyAlignment="1">
      <alignment horizontal="left" vertical="top"/>
    </xf>
    <xf numFmtId="0" fontId="15" fillId="0" borderId="24" xfId="2" applyFont="1" applyBorder="1" applyAlignment="1">
      <alignment horizontal="left" vertical="top"/>
    </xf>
    <xf numFmtId="0" fontId="15" fillId="0" borderId="21" xfId="2" applyFont="1" applyBorder="1" applyAlignment="1">
      <alignment horizontal="left" vertical="top"/>
    </xf>
    <xf numFmtId="0" fontId="15" fillId="0" borderId="22" xfId="2" applyFont="1" applyBorder="1" applyAlignment="1">
      <alignment horizontal="left" vertical="top"/>
    </xf>
    <xf numFmtId="0" fontId="15" fillId="0" borderId="25" xfId="2" applyFont="1" applyBorder="1" applyAlignment="1">
      <alignment horizontal="left" vertical="top"/>
    </xf>
    <xf numFmtId="0" fontId="15" fillId="3" borderId="41" xfId="0" applyFont="1" applyFill="1" applyBorder="1"/>
    <xf numFmtId="0" fontId="15" fillId="3" borderId="41" xfId="0" applyFont="1" applyFill="1" applyBorder="1" applyAlignment="1">
      <alignment horizontal="left" vertical="top"/>
    </xf>
    <xf numFmtId="0" fontId="15" fillId="3" borderId="42" xfId="0" applyFont="1" applyFill="1" applyBorder="1" applyAlignment="1">
      <alignment horizontal="left" vertical="top"/>
    </xf>
    <xf numFmtId="0" fontId="15" fillId="0" borderId="61" xfId="2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0" fontId="15" fillId="0" borderId="12" xfId="0" applyNumberFormat="1" applyFont="1" applyBorder="1" applyAlignment="1">
      <alignment horizontal="center" vertical="center"/>
    </xf>
    <xf numFmtId="0" fontId="15" fillId="0" borderId="21" xfId="0" applyFont="1" applyBorder="1"/>
    <xf numFmtId="0" fontId="15" fillId="11" borderId="21" xfId="0" applyFont="1" applyFill="1" applyBorder="1" applyAlignment="1" applyProtection="1">
      <alignment horizontal="center"/>
      <protection locked="0"/>
    </xf>
    <xf numFmtId="0" fontId="15" fillId="11" borderId="32" xfId="0" applyFont="1" applyFill="1" applyBorder="1" applyAlignment="1" applyProtection="1">
      <alignment horizontal="center"/>
      <protection locked="0"/>
    </xf>
    <xf numFmtId="0" fontId="16" fillId="0" borderId="61" xfId="2" applyFont="1" applyBorder="1" applyAlignment="1">
      <alignment horizontal="center" vertical="center" wrapText="1"/>
    </xf>
    <xf numFmtId="20" fontId="15" fillId="0" borderId="62" xfId="0" applyNumberFormat="1" applyFont="1" applyBorder="1" applyAlignment="1">
      <alignment horizontal="center" vertical="center"/>
    </xf>
    <xf numFmtId="20" fontId="15" fillId="0" borderId="63" xfId="0" applyNumberFormat="1" applyFont="1" applyBorder="1" applyAlignment="1">
      <alignment horizontal="center" vertical="center"/>
    </xf>
    <xf numFmtId="0" fontId="15" fillId="0" borderId="63" xfId="0" applyFont="1" applyBorder="1"/>
    <xf numFmtId="0" fontId="15" fillId="0" borderId="64" xfId="0" applyFont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11" borderId="32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>
      <alignment horizontal="left"/>
    </xf>
    <xf numFmtId="20" fontId="15" fillId="0" borderId="26" xfId="0" applyNumberFormat="1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5" fillId="11" borderId="1" xfId="0" applyFont="1" applyFill="1" applyBorder="1" applyAlignment="1" applyProtection="1">
      <alignment horizontal="center"/>
      <protection locked="0"/>
    </xf>
    <xf numFmtId="0" fontId="15" fillId="11" borderId="32" xfId="0" applyFont="1" applyFill="1" applyBorder="1" applyAlignment="1">
      <alignment horizontal="center" vertical="center"/>
    </xf>
    <xf numFmtId="0" fontId="15" fillId="11" borderId="63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left"/>
    </xf>
    <xf numFmtId="20" fontId="15" fillId="0" borderId="17" xfId="0" applyNumberFormat="1" applyFont="1" applyBorder="1" applyAlignment="1">
      <alignment horizontal="center"/>
    </xf>
    <xf numFmtId="0" fontId="15" fillId="3" borderId="2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43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0" fontId="15" fillId="3" borderId="60" xfId="0" applyFont="1" applyFill="1" applyBorder="1" applyAlignment="1">
      <alignment horizontal="left"/>
    </xf>
    <xf numFmtId="0" fontId="15" fillId="3" borderId="38" xfId="0" applyFont="1" applyFill="1" applyBorder="1" applyAlignment="1">
      <alignment horizontal="left"/>
    </xf>
    <xf numFmtId="0" fontId="15" fillId="3" borderId="9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left"/>
    </xf>
    <xf numFmtId="0" fontId="17" fillId="3" borderId="60" xfId="0" applyFont="1" applyFill="1" applyBorder="1" applyAlignment="1">
      <alignment horizontal="left"/>
    </xf>
    <xf numFmtId="0" fontId="17" fillId="3" borderId="38" xfId="0" applyFont="1" applyFill="1" applyBorder="1" applyAlignment="1">
      <alignment horizontal="left"/>
    </xf>
    <xf numFmtId="0" fontId="17" fillId="3" borderId="41" xfId="0" applyFont="1" applyFill="1" applyBorder="1" applyAlignment="1">
      <alignment horizontal="left"/>
    </xf>
    <xf numFmtId="0" fontId="17" fillId="3" borderId="45" xfId="0" applyFont="1" applyFill="1" applyBorder="1" applyAlignment="1">
      <alignment horizontal="left"/>
    </xf>
    <xf numFmtId="20" fontId="15" fillId="0" borderId="43" xfId="0" applyNumberFormat="1" applyFont="1" applyBorder="1" applyAlignment="1">
      <alignment horizontal="center" vertical="center"/>
    </xf>
    <xf numFmtId="20" fontId="15" fillId="0" borderId="26" xfId="0" applyNumberFormat="1" applyFont="1" applyBorder="1" applyAlignment="1">
      <alignment horizontal="center" vertical="center"/>
    </xf>
    <xf numFmtId="0" fontId="16" fillId="3" borderId="5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44" xfId="0" applyFont="1" applyFill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5" fillId="5" borderId="50" xfId="2" applyFont="1" applyFill="1" applyBorder="1" applyAlignment="1">
      <alignment horizontal="left" wrapText="1"/>
    </xf>
    <xf numFmtId="0" fontId="15" fillId="5" borderId="10" xfId="2" applyFont="1" applyFill="1" applyBorder="1" applyAlignment="1">
      <alignment horizontal="left" wrapText="1"/>
    </xf>
    <xf numFmtId="0" fontId="15" fillId="5" borderId="11" xfId="2" applyFont="1" applyFill="1" applyBorder="1" applyAlignment="1">
      <alignment horizontal="left" wrapText="1"/>
    </xf>
    <xf numFmtId="0" fontId="15" fillId="0" borderId="35" xfId="2" applyFont="1" applyBorder="1" applyAlignment="1">
      <alignment horizontal="left" vertical="top" wrapText="1"/>
    </xf>
    <xf numFmtId="0" fontId="15" fillId="0" borderId="21" xfId="2" applyFont="1" applyBorder="1" applyAlignment="1">
      <alignment horizontal="left" vertical="top" wrapText="1"/>
    </xf>
    <xf numFmtId="0" fontId="15" fillId="0" borderId="22" xfId="2" applyFont="1" applyBorder="1" applyAlignment="1">
      <alignment horizontal="left" vertical="top" wrapText="1"/>
    </xf>
    <xf numFmtId="0" fontId="16" fillId="2" borderId="52" xfId="0" applyFont="1" applyFill="1" applyBorder="1" applyAlignment="1" applyProtection="1">
      <alignment horizontal="left"/>
      <protection locked="0"/>
    </xf>
    <xf numFmtId="0" fontId="16" fillId="2" borderId="54" xfId="0" applyFont="1" applyFill="1" applyBorder="1" applyAlignment="1" applyProtection="1">
      <alignment horizontal="left"/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5" fillId="5" borderId="19" xfId="2" applyFont="1" applyFill="1" applyBorder="1" applyAlignment="1">
      <alignment horizontal="left"/>
    </xf>
    <xf numFmtId="0" fontId="15" fillId="5" borderId="49" xfId="2" applyFont="1" applyFill="1" applyBorder="1" applyAlignment="1">
      <alignment horizontal="left"/>
    </xf>
    <xf numFmtId="0" fontId="15" fillId="5" borderId="8" xfId="2" applyFont="1" applyFill="1" applyBorder="1" applyAlignment="1">
      <alignment horizontal="left"/>
    </xf>
    <xf numFmtId="0" fontId="15" fillId="0" borderId="25" xfId="2" applyFont="1" applyBorder="1" applyAlignment="1">
      <alignment horizontal="left" vertical="top" wrapText="1"/>
    </xf>
    <xf numFmtId="0" fontId="15" fillId="0" borderId="13" xfId="2" applyFont="1" applyBorder="1" applyAlignment="1">
      <alignment horizontal="left" vertical="top" wrapText="1"/>
    </xf>
    <xf numFmtId="0" fontId="15" fillId="0" borderId="14" xfId="2" applyFont="1" applyBorder="1" applyAlignment="1">
      <alignment horizontal="left" vertical="top" wrapText="1"/>
    </xf>
    <xf numFmtId="0" fontId="15" fillId="0" borderId="24" xfId="2" applyFont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5" fillId="0" borderId="23" xfId="2" applyFont="1" applyBorder="1" applyAlignment="1">
      <alignment horizontal="left" vertical="top" wrapText="1"/>
    </xf>
    <xf numFmtId="0" fontId="16" fillId="3" borderId="30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20" fontId="15" fillId="0" borderId="39" xfId="0" applyNumberFormat="1" applyFont="1" applyBorder="1" applyAlignment="1">
      <alignment horizontal="center" vertical="center"/>
    </xf>
    <xf numFmtId="20" fontId="15" fillId="0" borderId="27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50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7" fillId="3" borderId="11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33" xfId="0" applyFont="1" applyFill="1" applyBorder="1" applyAlignment="1">
      <alignment horizontal="left"/>
    </xf>
    <xf numFmtId="0" fontId="15" fillId="0" borderId="46" xfId="0" applyFont="1" applyBorder="1" applyAlignment="1">
      <alignment horizontal="center" vertical="center"/>
    </xf>
    <xf numFmtId="20" fontId="15" fillId="2" borderId="15" xfId="0" applyNumberFormat="1" applyFont="1" applyFill="1" applyBorder="1" applyAlignment="1" applyProtection="1">
      <alignment horizontal="center" vertical="center"/>
      <protection locked="0"/>
    </xf>
    <xf numFmtId="20" fontId="15" fillId="2" borderId="27" xfId="0" applyNumberFormat="1" applyFont="1" applyFill="1" applyBorder="1" applyAlignment="1" applyProtection="1">
      <alignment horizontal="center" vertical="center"/>
      <protection locked="0"/>
    </xf>
    <xf numFmtId="20" fontId="15" fillId="0" borderId="16" xfId="0" applyNumberFormat="1" applyFont="1" applyBorder="1" applyAlignment="1">
      <alignment horizontal="center" vertical="center"/>
    </xf>
    <xf numFmtId="20" fontId="15" fillId="0" borderId="40" xfId="0" applyNumberFormat="1" applyFont="1" applyBorder="1" applyAlignment="1">
      <alignment horizontal="center" vertical="center"/>
    </xf>
    <xf numFmtId="20" fontId="15" fillId="0" borderId="46" xfId="0" applyNumberFormat="1" applyFont="1" applyBorder="1" applyAlignment="1">
      <alignment horizontal="center" vertical="center"/>
    </xf>
    <xf numFmtId="20" fontId="15" fillId="2" borderId="39" xfId="0" applyNumberFormat="1" applyFont="1" applyFill="1" applyBorder="1" applyAlignment="1" applyProtection="1">
      <alignment horizontal="center" vertical="center"/>
      <protection locked="0"/>
    </xf>
    <xf numFmtId="20" fontId="15" fillId="0" borderId="47" xfId="0" applyNumberFormat="1" applyFont="1" applyBorder="1" applyAlignment="1">
      <alignment horizontal="center" vertical="center"/>
    </xf>
    <xf numFmtId="20" fontId="15" fillId="0" borderId="48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6" fillId="0" borderId="44" xfId="2" applyFont="1" applyBorder="1" applyAlignment="1">
      <alignment horizontal="left"/>
    </xf>
    <xf numFmtId="0" fontId="16" fillId="0" borderId="41" xfId="2" applyFont="1" applyBorder="1" applyAlignment="1">
      <alignment horizontal="left"/>
    </xf>
    <xf numFmtId="0" fontId="16" fillId="0" borderId="42" xfId="2" applyFont="1" applyBorder="1" applyAlignment="1">
      <alignment horizontal="left"/>
    </xf>
    <xf numFmtId="0" fontId="15" fillId="0" borderId="1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58" xfId="2" applyFont="1" applyBorder="1" applyAlignment="1">
      <alignment horizontal="left" vertical="center" wrapText="1"/>
    </xf>
    <xf numFmtId="0" fontId="16" fillId="0" borderId="38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top" wrapText="1"/>
    </xf>
    <xf numFmtId="0" fontId="15" fillId="0" borderId="41" xfId="2" applyFont="1" applyBorder="1" applyAlignment="1">
      <alignment horizontal="left" vertical="top" wrapText="1"/>
    </xf>
    <xf numFmtId="0" fontId="15" fillId="0" borderId="42" xfId="2" applyFont="1" applyBorder="1" applyAlignment="1">
      <alignment horizontal="left" vertical="top" wrapText="1"/>
    </xf>
    <xf numFmtId="0" fontId="15" fillId="6" borderId="35" xfId="2" applyFont="1" applyFill="1" applyBorder="1" applyAlignment="1">
      <alignment horizontal="left" vertical="top" wrapText="1"/>
    </xf>
    <xf numFmtId="0" fontId="15" fillId="6" borderId="21" xfId="2" applyFont="1" applyFill="1" applyBorder="1" applyAlignment="1">
      <alignment horizontal="left" vertical="top" wrapText="1"/>
    </xf>
    <xf numFmtId="0" fontId="15" fillId="6" borderId="22" xfId="2" applyFont="1" applyFill="1" applyBorder="1" applyAlignment="1">
      <alignment horizontal="left" vertical="top" wrapText="1"/>
    </xf>
    <xf numFmtId="0" fontId="15" fillId="0" borderId="4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9" borderId="53" xfId="2" applyFont="1" applyFill="1" applyBorder="1" applyAlignment="1">
      <alignment horizontal="center" wrapText="1"/>
    </xf>
    <xf numFmtId="0" fontId="15" fillId="9" borderId="7" xfId="2" applyFont="1" applyFill="1" applyBorder="1" applyAlignment="1">
      <alignment horizontal="center" wrapText="1"/>
    </xf>
    <xf numFmtId="0" fontId="15" fillId="9" borderId="3" xfId="2" applyFont="1" applyFill="1" applyBorder="1" applyAlignment="1">
      <alignment horizontal="center" wrapText="1"/>
    </xf>
    <xf numFmtId="0" fontId="15" fillId="9" borderId="37" xfId="2" applyFont="1" applyFill="1" applyBorder="1" applyAlignment="1">
      <alignment horizontal="center" wrapText="1"/>
    </xf>
    <xf numFmtId="0" fontId="15" fillId="9" borderId="13" xfId="2" applyFont="1" applyFill="1" applyBorder="1" applyAlignment="1">
      <alignment horizontal="center" wrapText="1"/>
    </xf>
    <xf numFmtId="0" fontId="15" fillId="9" borderId="14" xfId="2" applyFont="1" applyFill="1" applyBorder="1" applyAlignment="1">
      <alignment horizontal="center" wrapText="1"/>
    </xf>
    <xf numFmtId="20" fontId="15" fillId="0" borderId="15" xfId="0" applyNumberFormat="1" applyFont="1" applyBorder="1" applyAlignment="1">
      <alignment horizontal="center" vertical="center"/>
    </xf>
    <xf numFmtId="0" fontId="16" fillId="0" borderId="12" xfId="2" applyFont="1" applyBorder="1" applyAlignment="1">
      <alignment horizontal="left"/>
    </xf>
    <xf numFmtId="0" fontId="16" fillId="0" borderId="21" xfId="2" applyFont="1" applyBorder="1" applyAlignment="1">
      <alignment horizontal="left"/>
    </xf>
    <xf numFmtId="0" fontId="16" fillId="0" borderId="22" xfId="2" applyFont="1" applyBorder="1" applyAlignment="1">
      <alignment horizontal="left"/>
    </xf>
    <xf numFmtId="0" fontId="15" fillId="4" borderId="30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center" vertical="top"/>
    </xf>
    <xf numFmtId="0" fontId="15" fillId="4" borderId="23" xfId="0" applyFont="1" applyFill="1" applyBorder="1" applyAlignment="1">
      <alignment horizontal="center" vertical="top"/>
    </xf>
    <xf numFmtId="0" fontId="15" fillId="9" borderId="53" xfId="2" applyFont="1" applyFill="1" applyBorder="1" applyAlignment="1">
      <alignment horizontal="center" vertical="center" wrapText="1"/>
    </xf>
    <xf numFmtId="0" fontId="15" fillId="9" borderId="3" xfId="2" applyFont="1" applyFill="1" applyBorder="1" applyAlignment="1">
      <alignment horizontal="center" vertical="center" wrapText="1"/>
    </xf>
    <xf numFmtId="0" fontId="15" fillId="9" borderId="30" xfId="2" applyFont="1" applyFill="1" applyBorder="1" applyAlignment="1">
      <alignment horizontal="center" vertical="center" wrapText="1"/>
    </xf>
    <xf numFmtId="0" fontId="15" fillId="9" borderId="23" xfId="2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43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9" borderId="44" xfId="2" applyFont="1" applyFill="1" applyBorder="1" applyAlignment="1">
      <alignment horizontal="center" wrapText="1"/>
    </xf>
    <xf numFmtId="0" fontId="15" fillId="9" borderId="41" xfId="2" applyFont="1" applyFill="1" applyBorder="1" applyAlignment="1">
      <alignment horizontal="center" wrapText="1"/>
    </xf>
    <xf numFmtId="0" fontId="15" fillId="9" borderId="42" xfId="2" applyFont="1" applyFill="1" applyBorder="1" applyAlignment="1">
      <alignment horizontal="center" wrapText="1"/>
    </xf>
    <xf numFmtId="20" fontId="16" fillId="0" borderId="52" xfId="0" applyNumberFormat="1" applyFont="1" applyBorder="1" applyAlignment="1">
      <alignment horizontal="left" vertical="top"/>
    </xf>
    <xf numFmtId="20" fontId="16" fillId="0" borderId="54" xfId="0" applyNumberFormat="1" applyFont="1" applyBorder="1" applyAlignment="1">
      <alignment horizontal="left" vertical="top"/>
    </xf>
    <xf numFmtId="20" fontId="16" fillId="0" borderId="2" xfId="0" applyNumberFormat="1" applyFont="1" applyBorder="1" applyAlignment="1">
      <alignment horizontal="left" vertical="top"/>
    </xf>
    <xf numFmtId="20" fontId="15" fillId="10" borderId="15" xfId="0" applyNumberFormat="1" applyFont="1" applyFill="1" applyBorder="1" applyAlignment="1" applyProtection="1">
      <alignment horizontal="center" vertical="center"/>
      <protection locked="0"/>
    </xf>
    <xf numFmtId="20" fontId="15" fillId="10" borderId="47" xfId="0" applyNumberFormat="1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4" borderId="5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44" xfId="0" applyFont="1" applyFill="1" applyBorder="1" applyAlignment="1">
      <alignment horizontal="left" vertical="center" wrapText="1"/>
    </xf>
    <xf numFmtId="0" fontId="16" fillId="4" borderId="42" xfId="0" applyFont="1" applyFill="1" applyBorder="1" applyAlignment="1">
      <alignment horizontal="left" vertical="center" wrapText="1"/>
    </xf>
    <xf numFmtId="0" fontId="15" fillId="11" borderId="10" xfId="2" applyFont="1" applyFill="1" applyBorder="1" applyAlignment="1">
      <alignment horizontal="left" vertical="top" wrapText="1"/>
    </xf>
    <xf numFmtId="0" fontId="15" fillId="11" borderId="11" xfId="2" applyFont="1" applyFill="1" applyBorder="1" applyAlignment="1">
      <alignment horizontal="left" vertical="top" wrapText="1"/>
    </xf>
    <xf numFmtId="0" fontId="15" fillId="0" borderId="6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20" fontId="16" fillId="0" borderId="49" xfId="2" applyNumberFormat="1" applyFont="1" applyBorder="1" applyAlignment="1">
      <alignment horizontal="left"/>
    </xf>
    <xf numFmtId="20" fontId="16" fillId="0" borderId="8" xfId="2" applyNumberFormat="1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6" borderId="25" xfId="2" applyFont="1" applyFill="1" applyBorder="1" applyAlignment="1">
      <alignment horizontal="left" vertical="top" wrapText="1"/>
    </xf>
    <xf numFmtId="0" fontId="15" fillId="6" borderId="13" xfId="2" applyFont="1" applyFill="1" applyBorder="1" applyAlignment="1">
      <alignment horizontal="left" vertical="top" wrapText="1"/>
    </xf>
    <xf numFmtId="0" fontId="15" fillId="6" borderId="14" xfId="2" applyFont="1" applyFill="1" applyBorder="1" applyAlignment="1">
      <alignment horizontal="left" vertical="top" wrapText="1"/>
    </xf>
    <xf numFmtId="0" fontId="15" fillId="6" borderId="24" xfId="2" applyFont="1" applyFill="1" applyBorder="1" applyAlignment="1">
      <alignment horizontal="left" vertical="top" wrapText="1"/>
    </xf>
    <xf numFmtId="0" fontId="15" fillId="6" borderId="0" xfId="2" applyFont="1" applyFill="1" applyAlignment="1">
      <alignment horizontal="left" vertical="top" wrapText="1"/>
    </xf>
    <xf numFmtId="0" fontId="15" fillId="6" borderId="23" xfId="2" applyFont="1" applyFill="1" applyBorder="1" applyAlignment="1">
      <alignment horizontal="left" vertical="top" wrapText="1"/>
    </xf>
    <xf numFmtId="0" fontId="15" fillId="4" borderId="53" xfId="0" applyFont="1" applyFill="1" applyBorder="1" applyAlignment="1">
      <alignment horizontal="center" vertical="top"/>
    </xf>
    <xf numFmtId="0" fontId="15" fillId="4" borderId="7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5" fillId="4" borderId="44" xfId="0" applyFont="1" applyFill="1" applyBorder="1" applyAlignment="1">
      <alignment horizontal="center" vertical="top"/>
    </xf>
    <xf numFmtId="0" fontId="15" fillId="4" borderId="41" xfId="0" applyFont="1" applyFill="1" applyBorder="1" applyAlignment="1">
      <alignment horizontal="center" vertical="top"/>
    </xf>
    <xf numFmtId="0" fontId="15" fillId="4" borderId="42" xfId="0" applyFont="1" applyFill="1" applyBorder="1" applyAlignment="1">
      <alignment horizontal="center" vertical="top"/>
    </xf>
    <xf numFmtId="0" fontId="16" fillId="0" borderId="37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16" fillId="0" borderId="14" xfId="2" applyFont="1" applyBorder="1" applyAlignment="1">
      <alignment horizontal="left"/>
    </xf>
    <xf numFmtId="0" fontId="15" fillId="7" borderId="32" xfId="0" applyFont="1" applyFill="1" applyBorder="1" applyAlignment="1">
      <alignment horizontal="center" vertical="center"/>
    </xf>
    <xf numFmtId="0" fontId="16" fillId="0" borderId="52" xfId="2" applyFont="1" applyBorder="1" applyAlignment="1">
      <alignment horizontal="left"/>
    </xf>
    <xf numFmtId="0" fontId="16" fillId="0" borderId="54" xfId="2" applyFont="1" applyBorder="1" applyAlignment="1">
      <alignment horizontal="left"/>
    </xf>
    <xf numFmtId="0" fontId="16" fillId="0" borderId="2" xfId="2" applyFont="1" applyBorder="1" applyAlignment="1">
      <alignment horizontal="left"/>
    </xf>
    <xf numFmtId="0" fontId="15" fillId="3" borderId="50" xfId="0" applyFont="1" applyFill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0" fontId="2" fillId="0" borderId="1" xfId="2" applyBorder="1" applyAlignment="1">
      <alignment horizontal="left"/>
    </xf>
    <xf numFmtId="0" fontId="10" fillId="0" borderId="1" xfId="2" applyFont="1" applyBorder="1" applyAlignment="1">
      <alignment horizontal="left" vertical="top" wrapText="1"/>
    </xf>
    <xf numFmtId="0" fontId="2" fillId="0" borderId="50" xfId="2" applyBorder="1" applyAlignment="1">
      <alignment horizontal="left"/>
    </xf>
    <xf numFmtId="0" fontId="2" fillId="0" borderId="10" xfId="2" applyBorder="1" applyAlignment="1">
      <alignment horizontal="left"/>
    </xf>
    <xf numFmtId="0" fontId="2" fillId="0" borderId="28" xfId="2" applyBorder="1" applyAlignment="1">
      <alignment horizontal="left"/>
    </xf>
  </cellXfs>
  <cellStyles count="6">
    <cellStyle name="Hyperlink 2" xfId="3" xr:uid="{00000000-0005-0000-0000-000000000000}"/>
    <cellStyle name="Hyperlink 2 2" xfId="5" xr:uid="{00000000-0005-0000-0000-000001000000}"/>
    <cellStyle name="Link" xfId="1" builtinId="8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0</xdr:row>
      <xdr:rowOff>64771</xdr:rowOff>
    </xdr:from>
    <xdr:to>
      <xdr:col>12</xdr:col>
      <xdr:colOff>0</xdr:colOff>
      <xdr:row>4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20980" y="64771"/>
          <a:ext cx="7456170" cy="7543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Repetitionskursus, dækkende ADR-kursusbevistyperne: Grund, Grund + kl 1, og Grund, kl 1 og tank, og Grund + Tank.  FLEKSIBELT - "AFSTIGNINGSMODEL"</a:t>
          </a:r>
          <a:r>
            <a:rPr lang="da-DK" sz="1400" b="1" i="0" u="none" strike="noStrike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MED ÉN INSTRUKTØR</a:t>
          </a:r>
          <a:endParaRPr lang="da-DK" sz="1400" b="0" i="0" u="none" strike="noStrike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da-DK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198120</xdr:colOff>
      <xdr:row>4</xdr:row>
      <xdr:rowOff>125731</xdr:rowOff>
    </xdr:from>
    <xdr:to>
      <xdr:col>11</xdr:col>
      <xdr:colOff>655320</xdr:colOff>
      <xdr:row>9</xdr:row>
      <xdr:rowOff>160020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98120" y="963931"/>
          <a:ext cx="7185660" cy="87248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Grund, Grund + klasse 1 og Grund + klasse 1 og tank og Grund + Tank.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1</xdr:col>
      <xdr:colOff>0</xdr:colOff>
      <xdr:row>10</xdr:row>
      <xdr:rowOff>11429</xdr:rowOff>
    </xdr:from>
    <xdr:to>
      <xdr:col>12</xdr:col>
      <xdr:colOff>0</xdr:colOff>
      <xdr:row>18</xdr:row>
      <xdr:rowOff>9524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9550" y="1725929"/>
          <a:ext cx="7467600" cy="136969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 evt. 3.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Evt. flere instruktører angives i skemaet herunder.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 faneblad: Anmeldelse/Bestillingsark!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T159"/>
  <sheetViews>
    <sheetView showZeros="0" tabSelected="1" view="pageLayout" zoomScaleNormal="100" workbookViewId="0">
      <selection activeCell="J34" sqref="J34"/>
    </sheetView>
  </sheetViews>
  <sheetFormatPr defaultColWidth="9.140625" defaultRowHeight="12.75" x14ac:dyDescent="0.2"/>
  <cols>
    <col min="1" max="1" width="3" bestFit="1" customWidth="1"/>
    <col min="2" max="3" width="8.140625" bestFit="1" customWidth="1"/>
    <col min="4" max="4" width="4" bestFit="1" customWidth="1"/>
    <col min="5" max="5" width="4.570312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9.7109375" customWidth="1"/>
  </cols>
  <sheetData>
    <row r="11" spans="7:8" x14ac:dyDescent="0.2">
      <c r="G11" s="1">
        <f>I20</f>
        <v>0.33333333333333331</v>
      </c>
      <c r="H11" s="1">
        <v>6.9444000000000005E-4</v>
      </c>
    </row>
    <row r="18" spans="2:12" ht="13.5" thickBot="1" x14ac:dyDescent="0.25"/>
    <row r="19" spans="2:12" ht="15" thickBot="1" x14ac:dyDescent="0.25">
      <c r="B19" s="213" t="s">
        <v>0</v>
      </c>
      <c r="C19" s="214"/>
      <c r="D19" s="214"/>
      <c r="E19" s="214"/>
      <c r="F19" s="214"/>
      <c r="G19" s="214"/>
      <c r="H19" s="215"/>
      <c r="I19" s="33"/>
      <c r="J19" s="34" t="s">
        <v>1</v>
      </c>
      <c r="K19" s="35"/>
      <c r="L19" s="36"/>
    </row>
    <row r="20" spans="2:12" ht="15" thickBot="1" x14ac:dyDescent="0.25">
      <c r="B20" s="158" t="s">
        <v>2</v>
      </c>
      <c r="C20" s="159"/>
      <c r="D20" s="159"/>
      <c r="E20" s="159"/>
      <c r="F20" s="159"/>
      <c r="G20" s="159"/>
      <c r="H20" s="162"/>
      <c r="I20" s="37">
        <v>0.33333333333333331</v>
      </c>
      <c r="J20" s="38" t="s">
        <v>3</v>
      </c>
      <c r="K20" s="39"/>
      <c r="L20" s="40"/>
    </row>
    <row r="21" spans="2:12" ht="15" thickBot="1" x14ac:dyDescent="0.25">
      <c r="B21" s="158" t="s">
        <v>4</v>
      </c>
      <c r="C21" s="159"/>
      <c r="D21" s="159"/>
      <c r="E21" s="159"/>
      <c r="F21" s="159"/>
      <c r="G21" s="159"/>
      <c r="H21" s="162"/>
      <c r="I21" s="41">
        <v>15</v>
      </c>
      <c r="J21" s="38" t="s">
        <v>5</v>
      </c>
      <c r="K21" s="39"/>
      <c r="L21" s="40"/>
    </row>
    <row r="22" spans="2:12" ht="15" thickBot="1" x14ac:dyDescent="0.25">
      <c r="B22" s="158" t="s">
        <v>6</v>
      </c>
      <c r="C22" s="159"/>
      <c r="D22" s="159"/>
      <c r="E22" s="159"/>
      <c r="F22" s="159"/>
      <c r="G22" s="159"/>
      <c r="H22" s="162"/>
      <c r="I22" s="41">
        <v>30</v>
      </c>
      <c r="J22" s="38" t="s">
        <v>5</v>
      </c>
      <c r="K22" s="39"/>
      <c r="L22" s="40"/>
    </row>
    <row r="23" spans="2:12" ht="15" thickBot="1" x14ac:dyDescent="0.25">
      <c r="B23" s="158" t="s">
        <v>7</v>
      </c>
      <c r="C23" s="159"/>
      <c r="D23" s="159"/>
      <c r="E23" s="159"/>
      <c r="F23" s="159"/>
      <c r="G23" s="160"/>
      <c r="H23" s="161"/>
      <c r="I23" s="42">
        <v>10</v>
      </c>
      <c r="J23" s="43" t="s">
        <v>5</v>
      </c>
      <c r="K23" s="44"/>
      <c r="L23" s="45"/>
    </row>
    <row r="24" spans="2:12" ht="15" thickBot="1" x14ac:dyDescent="0.25">
      <c r="B24" s="46" t="s">
        <v>8</v>
      </c>
      <c r="C24" s="47"/>
      <c r="D24" s="47"/>
      <c r="E24" s="47"/>
      <c r="F24" s="48"/>
      <c r="G24" s="186"/>
      <c r="H24" s="187"/>
      <c r="I24" s="187"/>
      <c r="J24" s="188"/>
      <c r="K24" s="174"/>
      <c r="L24" s="175"/>
    </row>
    <row r="25" spans="2:12" ht="15" thickBot="1" x14ac:dyDescent="0.25">
      <c r="B25" s="46" t="s">
        <v>9</v>
      </c>
      <c r="C25" s="47"/>
      <c r="D25" s="47"/>
      <c r="E25" s="47"/>
      <c r="F25" s="48"/>
      <c r="G25" s="186"/>
      <c r="H25" s="187"/>
      <c r="I25" s="187"/>
      <c r="J25" s="188"/>
      <c r="K25" s="176"/>
      <c r="L25" s="177"/>
    </row>
    <row r="26" spans="2:12" ht="15" thickBot="1" x14ac:dyDescent="0.25">
      <c r="B26" s="46" t="s">
        <v>10</v>
      </c>
      <c r="C26" s="47"/>
      <c r="D26" s="47"/>
      <c r="E26" s="47"/>
      <c r="F26" s="48"/>
      <c r="G26" s="186"/>
      <c r="H26" s="187"/>
      <c r="I26" s="187"/>
      <c r="J26" s="188"/>
      <c r="K26" s="176"/>
      <c r="L26" s="177"/>
    </row>
    <row r="27" spans="2:12" ht="15" thickBot="1" x14ac:dyDescent="0.25">
      <c r="B27" s="145" t="s">
        <v>11</v>
      </c>
      <c r="C27" s="49"/>
      <c r="D27" s="49"/>
      <c r="E27" s="49"/>
      <c r="F27" s="50"/>
      <c r="G27" s="186"/>
      <c r="H27" s="187"/>
      <c r="I27" s="187"/>
      <c r="J27" s="188"/>
      <c r="K27" s="176"/>
      <c r="L27" s="177"/>
    </row>
    <row r="28" spans="2:12" ht="15" thickBot="1" x14ac:dyDescent="0.25">
      <c r="B28" s="165" t="s">
        <v>12</v>
      </c>
      <c r="C28" s="166"/>
      <c r="D28" s="166"/>
      <c r="E28" s="166"/>
      <c r="F28" s="167"/>
      <c r="G28" s="186"/>
      <c r="H28" s="187"/>
      <c r="I28" s="187"/>
      <c r="J28" s="188"/>
      <c r="K28" s="176"/>
      <c r="L28" s="177"/>
    </row>
    <row r="29" spans="2:12" ht="15" thickBot="1" x14ac:dyDescent="0.25">
      <c r="B29" s="145" t="s">
        <v>13</v>
      </c>
      <c r="C29" s="49"/>
      <c r="D29" s="49"/>
      <c r="E29" s="49"/>
      <c r="F29" s="50"/>
      <c r="G29" s="186"/>
      <c r="H29" s="187"/>
      <c r="I29" s="187"/>
      <c r="J29" s="188"/>
      <c r="K29" s="176"/>
      <c r="L29" s="177"/>
    </row>
    <row r="30" spans="2:12" ht="15" thickBot="1" x14ac:dyDescent="0.25">
      <c r="B30" s="145" t="s">
        <v>14</v>
      </c>
      <c r="C30" s="49"/>
      <c r="D30" s="49"/>
      <c r="E30" s="49"/>
      <c r="F30" s="50"/>
      <c r="G30" s="186"/>
      <c r="H30" s="187"/>
      <c r="I30" s="187"/>
      <c r="J30" s="188"/>
      <c r="K30" s="176"/>
      <c r="L30" s="177"/>
    </row>
    <row r="31" spans="2:12" ht="15" thickBot="1" x14ac:dyDescent="0.25">
      <c r="B31" s="145" t="s">
        <v>15</v>
      </c>
      <c r="C31" s="49"/>
      <c r="D31" s="49"/>
      <c r="E31" s="49"/>
      <c r="F31" s="50"/>
      <c r="G31" s="186"/>
      <c r="H31" s="187"/>
      <c r="I31" s="187"/>
      <c r="J31" s="188"/>
      <c r="K31" s="176"/>
      <c r="L31" s="177"/>
    </row>
    <row r="32" spans="2:12" ht="15" thickBot="1" x14ac:dyDescent="0.25">
      <c r="B32" s="46" t="s">
        <v>16</v>
      </c>
      <c r="C32" s="47"/>
      <c r="D32" s="47"/>
      <c r="E32" s="47"/>
      <c r="F32" s="48"/>
      <c r="G32" s="186"/>
      <c r="H32" s="187"/>
      <c r="I32" s="187"/>
      <c r="J32" s="188"/>
      <c r="K32" s="178"/>
      <c r="L32" s="179"/>
    </row>
    <row r="33" spans="2:16" ht="15" thickBot="1" x14ac:dyDescent="0.25">
      <c r="B33" s="163" t="s">
        <v>17</v>
      </c>
      <c r="C33" s="164"/>
      <c r="D33" s="164"/>
      <c r="E33" s="164"/>
      <c r="F33" s="164"/>
      <c r="G33" s="186"/>
      <c r="H33" s="187"/>
      <c r="I33" s="187"/>
      <c r="J33" s="187"/>
      <c r="K33" s="187"/>
      <c r="L33" s="188"/>
    </row>
    <row r="34" spans="2:16" ht="15" thickBot="1" x14ac:dyDescent="0.25">
      <c r="B34" s="51" t="s">
        <v>18</v>
      </c>
      <c r="C34" s="52"/>
      <c r="D34" s="52"/>
      <c r="E34" s="52"/>
      <c r="F34" s="53"/>
      <c r="G34" s="52"/>
      <c r="H34" s="52"/>
      <c r="I34" s="53"/>
      <c r="J34" s="54"/>
      <c r="K34" s="55"/>
      <c r="L34" s="36"/>
    </row>
    <row r="35" spans="2:16" ht="15" thickBot="1" x14ac:dyDescent="0.25">
      <c r="B35" s="156" t="str">
        <f>IF(J34&gt;0,"Indsæt tid til forberedelse af eksamen i celle D84 og tid til evaluering i celle D88!"," ")</f>
        <v xml:space="preserve"> </v>
      </c>
      <c r="C35" s="49"/>
      <c r="D35" s="49"/>
      <c r="E35" s="49"/>
      <c r="F35" s="50"/>
      <c r="G35" s="50"/>
      <c r="H35" s="49"/>
      <c r="I35" s="49"/>
      <c r="J35" s="49"/>
      <c r="K35" s="49"/>
      <c r="L35" s="56"/>
    </row>
    <row r="36" spans="2:16" ht="15" thickBot="1" x14ac:dyDescent="0.25">
      <c r="B36" s="57" t="s">
        <v>19</v>
      </c>
      <c r="C36" s="49"/>
      <c r="D36" s="49"/>
      <c r="E36" s="49"/>
      <c r="F36" s="50"/>
      <c r="G36" s="49"/>
      <c r="H36" s="49"/>
      <c r="I36" s="50"/>
      <c r="J36" s="54"/>
      <c r="K36" s="58"/>
      <c r="L36" s="59"/>
    </row>
    <row r="37" spans="2:16" ht="15" thickBot="1" x14ac:dyDescent="0.25">
      <c r="B37" s="156" t="str">
        <f>IF(J36&gt;0,"Indsæt tid til forberedelse af eksamen i celle D103 og tid til evaluering i celle D106!"," ")</f>
        <v xml:space="preserve"> </v>
      </c>
      <c r="C37" s="49"/>
      <c r="D37" s="49"/>
      <c r="E37" s="49"/>
      <c r="F37" s="50"/>
      <c r="G37" s="50"/>
      <c r="H37" s="49"/>
      <c r="I37" s="49"/>
      <c r="J37" s="49"/>
      <c r="K37" s="49"/>
      <c r="L37" s="56"/>
    </row>
    <row r="38" spans="2:16" ht="15" thickBot="1" x14ac:dyDescent="0.25">
      <c r="B38" s="198" t="s">
        <v>20</v>
      </c>
      <c r="C38" s="199"/>
      <c r="D38" s="199"/>
      <c r="E38" s="199"/>
      <c r="F38" s="199"/>
      <c r="G38" s="199"/>
      <c r="H38" s="199"/>
      <c r="I38" s="199"/>
      <c r="J38" s="54"/>
      <c r="K38" s="60"/>
      <c r="L38" s="61"/>
    </row>
    <row r="39" spans="2:16" ht="15" thickBot="1" x14ac:dyDescent="0.25">
      <c r="B39" s="207" t="str">
        <f>IF(J38&gt;0,"Indsæt tid til forberedelse af eksamen i celle D131 og tid til evaluering i celle D138!"," ")</f>
        <v xml:space="preserve"> </v>
      </c>
      <c r="C39" s="208"/>
      <c r="D39" s="208"/>
      <c r="E39" s="208"/>
      <c r="F39" s="208"/>
      <c r="G39" s="208"/>
      <c r="H39" s="208"/>
      <c r="I39" s="208"/>
      <c r="J39" s="209"/>
      <c r="K39" s="208"/>
      <c r="L39" s="210"/>
    </row>
    <row r="40" spans="2:16" ht="15" thickBot="1" x14ac:dyDescent="0.25">
      <c r="B40" s="204" t="s">
        <v>21</v>
      </c>
      <c r="C40" s="205"/>
      <c r="D40" s="205"/>
      <c r="E40" s="205"/>
      <c r="F40" s="205"/>
      <c r="G40" s="205"/>
      <c r="H40" s="205"/>
      <c r="I40" s="206"/>
      <c r="J40" s="54"/>
      <c r="K40" s="211"/>
      <c r="L40" s="212"/>
    </row>
    <row r="41" spans="2:16" ht="15" thickBot="1" x14ac:dyDescent="0.25">
      <c r="B41" s="168" t="str">
        <f>IF(J40&gt;0,"Indsæt tid til forberedelse af eksamen i celle D131 og tid til evaluering i celle D138!"," ")</f>
        <v xml:space="preserve"> </v>
      </c>
      <c r="C41" s="169"/>
      <c r="D41" s="169"/>
      <c r="E41" s="169"/>
      <c r="F41" s="169"/>
      <c r="G41" s="169"/>
      <c r="H41" s="169"/>
      <c r="I41" s="169"/>
      <c r="J41" s="170"/>
      <c r="K41" s="169"/>
      <c r="L41" s="171"/>
    </row>
    <row r="42" spans="2:16" ht="15" thickBot="1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2:16" ht="15" thickBot="1" x14ac:dyDescent="0.25">
      <c r="B43" s="63" t="s">
        <v>22</v>
      </c>
      <c r="C43" s="64" t="s">
        <v>23</v>
      </c>
      <c r="D43" s="64" t="s">
        <v>24</v>
      </c>
      <c r="E43" s="64" t="s">
        <v>25</v>
      </c>
      <c r="F43" s="65" t="s">
        <v>26</v>
      </c>
      <c r="G43" s="66">
        <f>IF(I19&lt;&gt;" ",I19,0)</f>
        <v>0</v>
      </c>
      <c r="H43" s="67"/>
      <c r="I43" s="67"/>
      <c r="J43" s="67"/>
      <c r="K43" s="67"/>
      <c r="L43" s="68"/>
    </row>
    <row r="44" spans="2:16" ht="14.25" x14ac:dyDescent="0.2">
      <c r="B44" s="157">
        <f>I20</f>
        <v>0.33333333333333331</v>
      </c>
      <c r="C44" s="69">
        <f>B44+(D44*H11)</f>
        <v>0.34374993333333331</v>
      </c>
      <c r="D44" s="70">
        <f>I21</f>
        <v>15</v>
      </c>
      <c r="E44" s="71"/>
      <c r="F44" s="189" t="s">
        <v>27</v>
      </c>
      <c r="G44" s="190"/>
      <c r="H44" s="190"/>
      <c r="I44" s="190"/>
      <c r="J44" s="190"/>
      <c r="K44" s="190"/>
      <c r="L44" s="191"/>
    </row>
    <row r="45" spans="2:16" ht="12.75" customHeight="1" x14ac:dyDescent="0.2">
      <c r="B45" s="200">
        <f>C44</f>
        <v>0.34374993333333331</v>
      </c>
      <c r="C45" s="172">
        <f>B45+(45*H11)</f>
        <v>0.37499973333333331</v>
      </c>
      <c r="D45" s="202">
        <v>45</v>
      </c>
      <c r="E45" s="202">
        <v>1</v>
      </c>
      <c r="F45" s="183" t="s">
        <v>28</v>
      </c>
      <c r="G45" s="184"/>
      <c r="H45" s="184"/>
      <c r="I45" s="184"/>
      <c r="J45" s="184"/>
      <c r="K45" s="184"/>
      <c r="L45" s="185"/>
      <c r="O45" s="4"/>
    </row>
    <row r="46" spans="2:16" ht="12.75" customHeight="1" x14ac:dyDescent="0.2">
      <c r="B46" s="201"/>
      <c r="C46" s="173"/>
      <c r="D46" s="216"/>
      <c r="E46" s="203"/>
      <c r="F46" s="192" t="s">
        <v>29</v>
      </c>
      <c r="G46" s="193"/>
      <c r="H46" s="193"/>
      <c r="I46" s="193"/>
      <c r="J46" s="193"/>
      <c r="K46" s="193"/>
      <c r="L46" s="194"/>
      <c r="P46" s="4"/>
    </row>
    <row r="47" spans="2:16" ht="12.75" customHeight="1" x14ac:dyDescent="0.2">
      <c r="B47" s="148">
        <f>C45</f>
        <v>0.37499973333333331</v>
      </c>
      <c r="C47" s="72">
        <f>B47+(D47*H11)</f>
        <v>0.38194413333333332</v>
      </c>
      <c r="D47" s="73">
        <f>$I$23</f>
        <v>10</v>
      </c>
      <c r="E47" s="74"/>
      <c r="F47" s="180" t="s">
        <v>30</v>
      </c>
      <c r="G47" s="181"/>
      <c r="H47" s="181"/>
      <c r="I47" s="181"/>
      <c r="J47" s="181"/>
      <c r="K47" s="181"/>
      <c r="L47" s="182"/>
    </row>
    <row r="48" spans="2:16" ht="12.75" customHeight="1" x14ac:dyDescent="0.2">
      <c r="B48" s="200">
        <f>C47</f>
        <v>0.38194413333333332</v>
      </c>
      <c r="C48" s="172">
        <f>B48+(45*$H$11)</f>
        <v>0.41319393333333332</v>
      </c>
      <c r="D48" s="216">
        <v>45</v>
      </c>
      <c r="E48" s="202">
        <v>2</v>
      </c>
      <c r="F48" s="195" t="s">
        <v>31</v>
      </c>
      <c r="G48" s="196"/>
      <c r="H48" s="196"/>
      <c r="I48" s="196"/>
      <c r="J48" s="196"/>
      <c r="K48" s="196"/>
      <c r="L48" s="197"/>
    </row>
    <row r="49" spans="2:12" ht="12.75" customHeight="1" x14ac:dyDescent="0.2">
      <c r="B49" s="201"/>
      <c r="C49" s="173"/>
      <c r="D49" s="203"/>
      <c r="E49" s="203"/>
      <c r="F49" s="192" t="s">
        <v>32</v>
      </c>
      <c r="G49" s="193"/>
      <c r="H49" s="193"/>
      <c r="I49" s="193"/>
      <c r="J49" s="193"/>
      <c r="K49" s="193"/>
      <c r="L49" s="194"/>
    </row>
    <row r="50" spans="2:12" ht="14.25" x14ac:dyDescent="0.2">
      <c r="B50" s="75">
        <f>C48</f>
        <v>0.41319393333333332</v>
      </c>
      <c r="C50" s="76">
        <f>B50+(D50*H11)</f>
        <v>0.42013833333333334</v>
      </c>
      <c r="D50" s="73">
        <f>$I$23</f>
        <v>10</v>
      </c>
      <c r="E50" s="77"/>
      <c r="F50" s="180" t="s">
        <v>30</v>
      </c>
      <c r="G50" s="181"/>
      <c r="H50" s="181"/>
      <c r="I50" s="181"/>
      <c r="J50" s="181"/>
      <c r="K50" s="181"/>
      <c r="L50" s="182"/>
    </row>
    <row r="51" spans="2:12" ht="12.75" customHeight="1" x14ac:dyDescent="0.2">
      <c r="B51" s="200">
        <f>C50</f>
        <v>0.42013833333333334</v>
      </c>
      <c r="C51" s="172">
        <f>B51+(45*H11)</f>
        <v>0.45138813333333333</v>
      </c>
      <c r="D51" s="202">
        <v>45</v>
      </c>
      <c r="E51" s="202">
        <v>3</v>
      </c>
      <c r="F51" s="183" t="s">
        <v>33</v>
      </c>
      <c r="G51" s="184"/>
      <c r="H51" s="184"/>
      <c r="I51" s="184"/>
      <c r="J51" s="184"/>
      <c r="K51" s="184"/>
      <c r="L51" s="185"/>
    </row>
    <row r="52" spans="2:12" ht="12.75" customHeight="1" x14ac:dyDescent="0.2">
      <c r="B52" s="201"/>
      <c r="C52" s="173"/>
      <c r="D52" s="203"/>
      <c r="E52" s="203"/>
      <c r="F52" s="192" t="s">
        <v>34</v>
      </c>
      <c r="G52" s="193"/>
      <c r="H52" s="193"/>
      <c r="I52" s="193"/>
      <c r="J52" s="193"/>
      <c r="K52" s="193"/>
      <c r="L52" s="194"/>
    </row>
    <row r="53" spans="2:12" ht="12.75" customHeight="1" x14ac:dyDescent="0.2">
      <c r="B53" s="148">
        <f>C51</f>
        <v>0.45138813333333333</v>
      </c>
      <c r="C53" s="149">
        <f>B53+(D53*H11)</f>
        <v>0.45833253333333335</v>
      </c>
      <c r="D53" s="73">
        <f>$I$23</f>
        <v>10</v>
      </c>
      <c r="E53" s="150"/>
      <c r="F53" s="180" t="s">
        <v>30</v>
      </c>
      <c r="G53" s="181"/>
      <c r="H53" s="181"/>
      <c r="I53" s="181"/>
      <c r="J53" s="181"/>
      <c r="K53" s="181"/>
      <c r="L53" s="182"/>
    </row>
    <row r="54" spans="2:12" ht="12.75" customHeight="1" x14ac:dyDescent="0.2">
      <c r="B54" s="200">
        <f>C53</f>
        <v>0.45833253333333335</v>
      </c>
      <c r="C54" s="172">
        <f>B54+(45*H11)</f>
        <v>0.48958233333333334</v>
      </c>
      <c r="D54" s="202">
        <v>45</v>
      </c>
      <c r="E54" s="202">
        <v>4</v>
      </c>
      <c r="F54" s="195" t="s">
        <v>35</v>
      </c>
      <c r="G54" s="196"/>
      <c r="H54" s="196"/>
      <c r="I54" s="196"/>
      <c r="J54" s="196"/>
      <c r="K54" s="196"/>
      <c r="L54" s="197"/>
    </row>
    <row r="55" spans="2:12" ht="12.75" customHeight="1" x14ac:dyDescent="0.2">
      <c r="B55" s="201"/>
      <c r="C55" s="173"/>
      <c r="D55" s="203"/>
      <c r="E55" s="203"/>
      <c r="F55" s="192" t="s">
        <v>36</v>
      </c>
      <c r="G55" s="193"/>
      <c r="H55" s="193"/>
      <c r="I55" s="193"/>
      <c r="J55" s="193"/>
      <c r="K55" s="193"/>
      <c r="L55" s="194"/>
    </row>
    <row r="56" spans="2:12" ht="14.25" x14ac:dyDescent="0.2">
      <c r="B56" s="75">
        <f>C54</f>
        <v>0.48958233333333334</v>
      </c>
      <c r="C56" s="76">
        <f>B56+(I22*H11)</f>
        <v>0.51041553333333334</v>
      </c>
      <c r="D56" s="73">
        <f>$I$22</f>
        <v>30</v>
      </c>
      <c r="E56" s="77"/>
      <c r="F56" s="180" t="s">
        <v>37</v>
      </c>
      <c r="G56" s="181"/>
      <c r="H56" s="181"/>
      <c r="I56" s="181"/>
      <c r="J56" s="181"/>
      <c r="K56" s="181"/>
      <c r="L56" s="182"/>
    </row>
    <row r="57" spans="2:12" ht="12.75" customHeight="1" x14ac:dyDescent="0.2">
      <c r="B57" s="200">
        <f>C56</f>
        <v>0.51041553333333334</v>
      </c>
      <c r="C57" s="172">
        <f>B57+(45*H11)</f>
        <v>0.54166533333333333</v>
      </c>
      <c r="D57" s="202">
        <v>45</v>
      </c>
      <c r="E57" s="202">
        <v>5</v>
      </c>
      <c r="F57" s="183" t="s">
        <v>38</v>
      </c>
      <c r="G57" s="184"/>
      <c r="H57" s="184"/>
      <c r="I57" s="184"/>
      <c r="J57" s="184"/>
      <c r="K57" s="184"/>
      <c r="L57" s="185"/>
    </row>
    <row r="58" spans="2:12" ht="12.75" customHeight="1" x14ac:dyDescent="0.2">
      <c r="B58" s="201"/>
      <c r="C58" s="173"/>
      <c r="D58" s="203"/>
      <c r="E58" s="203"/>
      <c r="F58" s="192" t="s">
        <v>39</v>
      </c>
      <c r="G58" s="193"/>
      <c r="H58" s="193"/>
      <c r="I58" s="193"/>
      <c r="J58" s="193"/>
      <c r="K58" s="193"/>
      <c r="L58" s="194"/>
    </row>
    <row r="59" spans="2:12" ht="12.75" customHeight="1" x14ac:dyDescent="0.2">
      <c r="B59" s="148">
        <f>C57</f>
        <v>0.54166533333333333</v>
      </c>
      <c r="C59" s="149">
        <f>B59+(D59*H11)</f>
        <v>0.54860973333333329</v>
      </c>
      <c r="D59" s="73">
        <f>$I$23</f>
        <v>10</v>
      </c>
      <c r="E59" s="150"/>
      <c r="F59" s="180" t="s">
        <v>30</v>
      </c>
      <c r="G59" s="181"/>
      <c r="H59" s="181"/>
      <c r="I59" s="181"/>
      <c r="J59" s="181"/>
      <c r="K59" s="181"/>
      <c r="L59" s="182"/>
    </row>
    <row r="60" spans="2:12" ht="12.75" customHeight="1" x14ac:dyDescent="0.2">
      <c r="B60" s="200">
        <f>C59</f>
        <v>0.54860973333333329</v>
      </c>
      <c r="C60" s="172">
        <f>B60+(45*H11)</f>
        <v>0.57985953333333329</v>
      </c>
      <c r="D60" s="202">
        <v>45</v>
      </c>
      <c r="E60" s="202">
        <v>6</v>
      </c>
      <c r="F60" s="195" t="s">
        <v>40</v>
      </c>
      <c r="G60" s="196"/>
      <c r="H60" s="196"/>
      <c r="I60" s="196"/>
      <c r="J60" s="196"/>
      <c r="K60" s="196"/>
      <c r="L60" s="197"/>
    </row>
    <row r="61" spans="2:12" ht="12.75" customHeight="1" x14ac:dyDescent="0.2">
      <c r="B61" s="201"/>
      <c r="C61" s="173"/>
      <c r="D61" s="203"/>
      <c r="E61" s="203"/>
      <c r="F61" s="192" t="s">
        <v>41</v>
      </c>
      <c r="G61" s="193"/>
      <c r="H61" s="193"/>
      <c r="I61" s="193"/>
      <c r="J61" s="193"/>
      <c r="K61" s="193"/>
      <c r="L61" s="194"/>
    </row>
    <row r="62" spans="2:12" ht="14.25" x14ac:dyDescent="0.2">
      <c r="B62" s="75">
        <f>C60</f>
        <v>0.57985953333333329</v>
      </c>
      <c r="C62" s="76">
        <f>B62+(D62*H11)</f>
        <v>0.58680393333333325</v>
      </c>
      <c r="D62" s="73">
        <f>$I$23</f>
        <v>10</v>
      </c>
      <c r="E62" s="77"/>
      <c r="F62" s="180" t="s">
        <v>30</v>
      </c>
      <c r="G62" s="181"/>
      <c r="H62" s="181"/>
      <c r="I62" s="181"/>
      <c r="J62" s="181"/>
      <c r="K62" s="181"/>
      <c r="L62" s="182"/>
    </row>
    <row r="63" spans="2:12" ht="12.75" customHeight="1" x14ac:dyDescent="0.2">
      <c r="B63" s="200">
        <f>C62</f>
        <v>0.58680393333333325</v>
      </c>
      <c r="C63" s="172">
        <f>B63+(45*H11)</f>
        <v>0.61805373333333324</v>
      </c>
      <c r="D63" s="202">
        <v>45</v>
      </c>
      <c r="E63" s="202">
        <v>7</v>
      </c>
      <c r="F63" s="183" t="s">
        <v>42</v>
      </c>
      <c r="G63" s="184"/>
      <c r="H63" s="184"/>
      <c r="I63" s="184"/>
      <c r="J63" s="184"/>
      <c r="K63" s="184"/>
      <c r="L63" s="185"/>
    </row>
    <row r="64" spans="2:12" ht="12.75" customHeight="1" x14ac:dyDescent="0.2">
      <c r="B64" s="201"/>
      <c r="C64" s="173"/>
      <c r="D64" s="203"/>
      <c r="E64" s="203"/>
      <c r="F64" s="195" t="s">
        <v>43</v>
      </c>
      <c r="G64" s="196"/>
      <c r="H64" s="196"/>
      <c r="I64" s="196"/>
      <c r="J64" s="196"/>
      <c r="K64" s="196"/>
      <c r="L64" s="197"/>
    </row>
    <row r="65" spans="2:20" ht="12.75" customHeight="1" x14ac:dyDescent="0.2">
      <c r="B65" s="148">
        <f>C63</f>
        <v>0.61805373333333324</v>
      </c>
      <c r="C65" s="149">
        <f>B65+(D65*H11)</f>
        <v>0.62499813333333321</v>
      </c>
      <c r="D65" s="73">
        <f>$I$23</f>
        <v>10</v>
      </c>
      <c r="E65" s="150"/>
      <c r="F65" s="180" t="s">
        <v>30</v>
      </c>
      <c r="G65" s="181"/>
      <c r="H65" s="181"/>
      <c r="I65" s="181"/>
      <c r="J65" s="181"/>
      <c r="K65" s="181"/>
      <c r="L65" s="182"/>
    </row>
    <row r="66" spans="2:20" ht="12.75" customHeight="1" x14ac:dyDescent="0.2">
      <c r="B66" s="200">
        <f>C65</f>
        <v>0.62499813333333321</v>
      </c>
      <c r="C66" s="172">
        <f>B66+(45*H11)</f>
        <v>0.6562479333333332</v>
      </c>
      <c r="D66" s="202">
        <v>45</v>
      </c>
      <c r="E66" s="202">
        <v>8</v>
      </c>
      <c r="F66" s="183" t="s">
        <v>44</v>
      </c>
      <c r="G66" s="184"/>
      <c r="H66" s="184"/>
      <c r="I66" s="184"/>
      <c r="J66" s="184"/>
      <c r="K66" s="184"/>
      <c r="L66" s="185"/>
    </row>
    <row r="67" spans="2:20" ht="13.5" customHeight="1" thickBot="1" x14ac:dyDescent="0.25">
      <c r="B67" s="223"/>
      <c r="C67" s="224"/>
      <c r="D67" s="225"/>
      <c r="E67" s="225"/>
      <c r="F67" s="235" t="s">
        <v>45</v>
      </c>
      <c r="G67" s="236"/>
      <c r="H67" s="236"/>
      <c r="I67" s="236"/>
      <c r="J67" s="236"/>
      <c r="K67" s="236"/>
      <c r="L67" s="237"/>
    </row>
    <row r="68" spans="2:20" ht="9.6" customHeight="1" thickBot="1" x14ac:dyDescent="0.25">
      <c r="B68" s="78"/>
      <c r="C68" s="78"/>
      <c r="D68" s="79"/>
      <c r="E68" s="79"/>
      <c r="F68" s="80"/>
      <c r="G68" s="80"/>
      <c r="H68" s="80"/>
      <c r="I68" s="80"/>
      <c r="J68" s="80"/>
      <c r="K68" s="80"/>
      <c r="L68" s="80"/>
    </row>
    <row r="69" spans="2:20" ht="14.25" x14ac:dyDescent="0.2">
      <c r="B69" s="63" t="s">
        <v>22</v>
      </c>
      <c r="C69" s="64" t="s">
        <v>23</v>
      </c>
      <c r="D69" s="64" t="s">
        <v>24</v>
      </c>
      <c r="E69" s="64" t="s">
        <v>25</v>
      </c>
      <c r="F69" s="81" t="s">
        <v>46</v>
      </c>
      <c r="G69" s="82">
        <f>IF(I19&lt;&gt;0,G43+1,0)</f>
        <v>0</v>
      </c>
      <c r="H69" s="83"/>
      <c r="I69" s="83"/>
      <c r="J69" s="83"/>
      <c r="K69" s="83"/>
      <c r="L69" s="84"/>
    </row>
    <row r="70" spans="2:20" ht="12.75" customHeight="1" x14ac:dyDescent="0.2">
      <c r="B70" s="222">
        <f>I20</f>
        <v>0.33333333333333331</v>
      </c>
      <c r="C70" s="172">
        <f>B70+(45*H11)</f>
        <v>0.36458313333333331</v>
      </c>
      <c r="D70" s="202">
        <v>45</v>
      </c>
      <c r="E70" s="289">
        <v>9</v>
      </c>
      <c r="F70" s="238" t="s">
        <v>47</v>
      </c>
      <c r="G70" s="239"/>
      <c r="H70" s="239"/>
      <c r="I70" s="239"/>
      <c r="J70" s="239"/>
      <c r="K70" s="239"/>
      <c r="L70" s="240"/>
    </row>
    <row r="71" spans="2:20" ht="12.75" customHeight="1" x14ac:dyDescent="0.2">
      <c r="B71" s="218"/>
      <c r="C71" s="173"/>
      <c r="D71" s="203"/>
      <c r="E71" s="289"/>
      <c r="F71" s="290" t="s">
        <v>48</v>
      </c>
      <c r="G71" s="291"/>
      <c r="H71" s="291"/>
      <c r="I71" s="291"/>
      <c r="J71" s="291"/>
      <c r="K71" s="291"/>
      <c r="L71" s="292"/>
    </row>
    <row r="72" spans="2:20" ht="14.25" x14ac:dyDescent="0.2">
      <c r="B72" s="148">
        <f>C70</f>
        <v>0.36458313333333331</v>
      </c>
      <c r="C72" s="149">
        <f>B72+(D72*H11)</f>
        <v>0.37152753333333333</v>
      </c>
      <c r="D72" s="73">
        <f>$I$23</f>
        <v>10</v>
      </c>
      <c r="E72" s="150"/>
      <c r="F72" s="180" t="s">
        <v>30</v>
      </c>
      <c r="G72" s="181"/>
      <c r="H72" s="181"/>
      <c r="I72" s="181"/>
      <c r="J72" s="181"/>
      <c r="K72" s="181"/>
      <c r="L72" s="182"/>
      <c r="N72" s="8"/>
      <c r="O72" s="8"/>
      <c r="P72" s="8"/>
      <c r="Q72" s="8"/>
      <c r="R72" s="8"/>
      <c r="S72" s="8"/>
      <c r="T72" s="8"/>
    </row>
    <row r="73" spans="2:20" ht="12.75" customHeight="1" x14ac:dyDescent="0.2">
      <c r="B73" s="200">
        <f>C72</f>
        <v>0.37152753333333333</v>
      </c>
      <c r="C73" s="172">
        <f>B73+(45*$H$11)</f>
        <v>0.40277733333333332</v>
      </c>
      <c r="D73" s="202">
        <v>45</v>
      </c>
      <c r="E73" s="241">
        <v>10</v>
      </c>
      <c r="F73" s="238" t="s">
        <v>49</v>
      </c>
      <c r="G73" s="239"/>
      <c r="H73" s="239"/>
      <c r="I73" s="239"/>
      <c r="J73" s="239"/>
      <c r="K73" s="239"/>
      <c r="L73" s="240"/>
    </row>
    <row r="74" spans="2:20" ht="12.75" customHeight="1" x14ac:dyDescent="0.2">
      <c r="B74" s="201"/>
      <c r="C74" s="173"/>
      <c r="D74" s="203"/>
      <c r="E74" s="242"/>
      <c r="F74" s="290" t="s">
        <v>50</v>
      </c>
      <c r="G74" s="291"/>
      <c r="H74" s="291"/>
      <c r="I74" s="291"/>
      <c r="J74" s="291"/>
      <c r="K74" s="291"/>
      <c r="L74" s="292"/>
    </row>
    <row r="75" spans="2:20" ht="14.25" x14ac:dyDescent="0.2">
      <c r="B75" s="75">
        <f>C73</f>
        <v>0.40277733333333332</v>
      </c>
      <c r="C75" s="76">
        <f>B75+(D75*H11)</f>
        <v>0.40972173333333334</v>
      </c>
      <c r="D75" s="73">
        <f>$I$23</f>
        <v>10</v>
      </c>
      <c r="E75" s="77"/>
      <c r="F75" s="180" t="s">
        <v>30</v>
      </c>
      <c r="G75" s="181"/>
      <c r="H75" s="181"/>
      <c r="I75" s="181"/>
      <c r="J75" s="181"/>
      <c r="K75" s="181"/>
      <c r="L75" s="182"/>
    </row>
    <row r="76" spans="2:20" ht="12.75" customHeight="1" x14ac:dyDescent="0.2">
      <c r="B76" s="200">
        <f>C75</f>
        <v>0.40972173333333334</v>
      </c>
      <c r="C76" s="172">
        <f>B76+(45*H11)</f>
        <v>0.44097153333333333</v>
      </c>
      <c r="D76" s="202">
        <v>45</v>
      </c>
      <c r="E76" s="241">
        <v>11</v>
      </c>
      <c r="F76" s="293" t="s">
        <v>51</v>
      </c>
      <c r="G76" s="294"/>
      <c r="H76" s="294"/>
      <c r="I76" s="294"/>
      <c r="J76" s="294"/>
      <c r="K76" s="294"/>
      <c r="L76" s="295"/>
    </row>
    <row r="77" spans="2:20" ht="12.75" customHeight="1" x14ac:dyDescent="0.2">
      <c r="B77" s="201"/>
      <c r="C77" s="173"/>
      <c r="D77" s="203"/>
      <c r="E77" s="242"/>
      <c r="F77" s="290"/>
      <c r="G77" s="291"/>
      <c r="H77" s="291"/>
      <c r="I77" s="291"/>
      <c r="J77" s="291"/>
      <c r="K77" s="291"/>
      <c r="L77" s="292"/>
    </row>
    <row r="78" spans="2:20" ht="14.25" x14ac:dyDescent="0.2">
      <c r="B78" s="148">
        <f>C76</f>
        <v>0.44097153333333333</v>
      </c>
      <c r="C78" s="149">
        <f>B78+(D78*H11)</f>
        <v>0.44791593333333335</v>
      </c>
      <c r="D78" s="73">
        <f>$I$23</f>
        <v>10</v>
      </c>
      <c r="E78" s="150"/>
      <c r="F78" s="180" t="s">
        <v>30</v>
      </c>
      <c r="G78" s="181"/>
      <c r="H78" s="181"/>
      <c r="I78" s="181"/>
      <c r="J78" s="181"/>
      <c r="K78" s="181"/>
      <c r="L78" s="182"/>
    </row>
    <row r="79" spans="2:20" ht="14.25" x14ac:dyDescent="0.2">
      <c r="B79" s="200">
        <f>C78</f>
        <v>0.44791593333333335</v>
      </c>
      <c r="C79" s="172">
        <f>B79+(45*H11)</f>
        <v>0.47916573333333334</v>
      </c>
      <c r="D79" s="202">
        <v>45</v>
      </c>
      <c r="E79" s="241">
        <v>12</v>
      </c>
      <c r="F79" s="85" t="s">
        <v>52</v>
      </c>
      <c r="G79" s="85"/>
      <c r="H79" s="85"/>
      <c r="I79" s="85"/>
      <c r="J79" s="85"/>
      <c r="K79" s="85"/>
      <c r="L79" s="86"/>
    </row>
    <row r="80" spans="2:20" ht="12.75" customHeight="1" x14ac:dyDescent="0.2">
      <c r="B80" s="201"/>
      <c r="C80" s="173"/>
      <c r="D80" s="203"/>
      <c r="E80" s="242"/>
      <c r="F80" s="85" t="s">
        <v>53</v>
      </c>
      <c r="G80" s="85"/>
      <c r="H80" s="85"/>
      <c r="I80" s="85"/>
      <c r="J80" s="85"/>
      <c r="K80" s="85"/>
      <c r="L80" s="86"/>
    </row>
    <row r="81" spans="2:15" ht="14.25" x14ac:dyDescent="0.2">
      <c r="B81" s="75">
        <f>C79</f>
        <v>0.47916573333333334</v>
      </c>
      <c r="C81" s="76">
        <f>B81+(I22*H11)</f>
        <v>0.49999893333333334</v>
      </c>
      <c r="D81" s="73">
        <f>$I$22</f>
        <v>30</v>
      </c>
      <c r="E81" s="77"/>
      <c r="F81" s="180" t="s">
        <v>37</v>
      </c>
      <c r="G81" s="181"/>
      <c r="H81" s="181"/>
      <c r="I81" s="181"/>
      <c r="J81" s="181"/>
      <c r="K81" s="181"/>
      <c r="L81" s="182"/>
    </row>
    <row r="82" spans="2:15" ht="16.899999999999999" customHeight="1" x14ac:dyDescent="0.2">
      <c r="B82" s="133">
        <f>C81</f>
        <v>0.49999893333333334</v>
      </c>
      <c r="C82" s="76">
        <f>B82+(D82*H11)</f>
        <v>0.49999893333333334</v>
      </c>
      <c r="D82" s="135"/>
      <c r="E82" s="134"/>
      <c r="F82" s="283" t="s">
        <v>54</v>
      </c>
      <c r="G82" s="283"/>
      <c r="H82" s="283"/>
      <c r="I82" s="283"/>
      <c r="J82" s="283"/>
      <c r="K82" s="283"/>
      <c r="L82" s="284"/>
    </row>
    <row r="83" spans="2:15" ht="15" thickBot="1" x14ac:dyDescent="0.25">
      <c r="B83" s="250" t="s">
        <v>55</v>
      </c>
      <c r="C83" s="251"/>
      <c r="D83" s="251"/>
      <c r="E83" s="251"/>
      <c r="F83" s="251"/>
      <c r="G83" s="251"/>
      <c r="H83" s="251"/>
      <c r="I83" s="251"/>
      <c r="J83" s="251"/>
      <c r="K83" s="251"/>
      <c r="L83" s="252"/>
    </row>
    <row r="84" spans="2:15" ht="14.25" x14ac:dyDescent="0.2">
      <c r="B84" s="249">
        <f>C82</f>
        <v>0.49999893333333334</v>
      </c>
      <c r="C84" s="219" t="str">
        <f>IF(J34&gt;0,B84+(D84*H11),"")</f>
        <v/>
      </c>
      <c r="D84" s="229">
        <v>40</v>
      </c>
      <c r="E84" s="230"/>
      <c r="F84" s="87" t="s">
        <v>56</v>
      </c>
      <c r="G84" s="256" t="s">
        <v>57</v>
      </c>
      <c r="H84" s="257"/>
      <c r="I84" s="243">
        <f>I35</f>
        <v>0</v>
      </c>
      <c r="J84" s="244"/>
      <c r="K84" s="244"/>
      <c r="L84" s="245"/>
      <c r="O84" s="4"/>
    </row>
    <row r="85" spans="2:15" ht="29.25" thickBot="1" x14ac:dyDescent="0.25">
      <c r="B85" s="220"/>
      <c r="C85" s="221"/>
      <c r="D85" s="216"/>
      <c r="E85" s="231"/>
      <c r="F85" s="88" t="str">
        <f>IF(J34&gt;0,J34,"Ikke aktuel")</f>
        <v>Ikke aktuel</v>
      </c>
      <c r="G85" s="258"/>
      <c r="H85" s="259"/>
      <c r="I85" s="269"/>
      <c r="J85" s="270"/>
      <c r="K85" s="270"/>
      <c r="L85" s="271"/>
    </row>
    <row r="86" spans="2:15" ht="13.5" customHeight="1" thickBot="1" x14ac:dyDescent="0.25">
      <c r="B86" s="89" t="str">
        <f>C84</f>
        <v/>
      </c>
      <c r="C86" s="90" t="str">
        <f>IF(J34&gt;0,B86+(D86*H11),"")</f>
        <v/>
      </c>
      <c r="D86" s="144"/>
      <c r="E86" s="91"/>
      <c r="F86" s="232" t="s">
        <v>58</v>
      </c>
      <c r="G86" s="233"/>
      <c r="H86" s="233"/>
      <c r="I86" s="233"/>
      <c r="J86" s="233"/>
      <c r="K86" s="233"/>
      <c r="L86" s="234"/>
    </row>
    <row r="87" spans="2:15" ht="14.25" x14ac:dyDescent="0.2">
      <c r="B87" s="285" t="str">
        <f>IF(J34&gt;0,"Kursister der også skal repetere klasse 1, holder fri indtil klokken:","Ovennævnte eksamen var ikke aktuel. Der fortsættes med undervisning I klasse 1, klokken:")</f>
        <v>Ovennævnte eksamen var ikke aktuel. Der fortsættes med undervisning I klasse 1, klokken:</v>
      </c>
      <c r="C87" s="286"/>
      <c r="D87" s="286"/>
      <c r="E87" s="286"/>
      <c r="F87" s="286"/>
      <c r="G87" s="286"/>
      <c r="H87" s="286"/>
      <c r="I87" s="286"/>
      <c r="J87" s="286"/>
      <c r="K87" s="287">
        <f>B89</f>
        <v>0.49999893333333334</v>
      </c>
      <c r="L87" s="288"/>
    </row>
    <row r="88" spans="2:15" ht="15" thickBot="1" x14ac:dyDescent="0.25">
      <c r="B88" s="302" t="str">
        <f>IF(J40&gt;0,"Kursister der også skal tank, men IKKE klasse 1, holder fri - og fortsætter undervisningen dag 3"," ")</f>
        <v xml:space="preserve"> </v>
      </c>
      <c r="C88" s="303"/>
      <c r="D88" s="303"/>
      <c r="E88" s="303"/>
      <c r="F88" s="303"/>
      <c r="G88" s="303"/>
      <c r="H88" s="303"/>
      <c r="I88" s="303"/>
      <c r="J88" s="303"/>
      <c r="K88" s="303"/>
      <c r="L88" s="304"/>
    </row>
    <row r="89" spans="2:15" ht="12.75" customHeight="1" x14ac:dyDescent="0.2">
      <c r="B89" s="222">
        <f>IF(J34&gt;0,C86,C82)</f>
        <v>0.49999893333333334</v>
      </c>
      <c r="C89" s="221">
        <f>B89+(45*H11)</f>
        <v>0.53124873333333333</v>
      </c>
      <c r="D89" s="216">
        <v>45</v>
      </c>
      <c r="E89" s="265">
        <v>13</v>
      </c>
      <c r="F89" s="92" t="s">
        <v>59</v>
      </c>
      <c r="G89" s="93" t="s">
        <v>60</v>
      </c>
      <c r="H89" s="93"/>
      <c r="I89" s="93"/>
      <c r="J89" s="93"/>
      <c r="K89" s="93"/>
      <c r="L89" s="94"/>
    </row>
    <row r="90" spans="2:15" ht="12.75" customHeight="1" x14ac:dyDescent="0.2">
      <c r="B90" s="218"/>
      <c r="C90" s="173"/>
      <c r="D90" s="203"/>
      <c r="E90" s="266"/>
      <c r="F90" s="95" t="s">
        <v>61</v>
      </c>
      <c r="G90" s="96"/>
      <c r="H90" s="96"/>
      <c r="I90" s="96"/>
      <c r="J90" s="96"/>
      <c r="K90" s="96"/>
      <c r="L90" s="97"/>
    </row>
    <row r="91" spans="2:15" ht="14.25" x14ac:dyDescent="0.2">
      <c r="B91" s="75">
        <f>C89</f>
        <v>0.53124873333333333</v>
      </c>
      <c r="C91" s="76">
        <f>B91+(D91*H11)</f>
        <v>0.5381931333333333</v>
      </c>
      <c r="D91" s="73">
        <f>$I$23</f>
        <v>10</v>
      </c>
      <c r="E91" s="150"/>
      <c r="F91" s="180" t="s">
        <v>30</v>
      </c>
      <c r="G91" s="181"/>
      <c r="H91" s="181"/>
      <c r="I91" s="181"/>
      <c r="J91" s="181"/>
      <c r="K91" s="181"/>
      <c r="L91" s="182"/>
    </row>
    <row r="92" spans="2:15" ht="12.75" customHeight="1" x14ac:dyDescent="0.2">
      <c r="B92" s="220">
        <f>C91</f>
        <v>0.5381931333333333</v>
      </c>
      <c r="C92" s="221">
        <f>B92+(45*H11)</f>
        <v>0.56944293333333329</v>
      </c>
      <c r="D92" s="216">
        <v>45</v>
      </c>
      <c r="E92" s="265">
        <v>14</v>
      </c>
      <c r="F92" s="195" t="s">
        <v>62</v>
      </c>
      <c r="G92" s="196"/>
      <c r="H92" s="196"/>
      <c r="I92" s="196"/>
      <c r="J92" s="196"/>
      <c r="K92" s="196"/>
      <c r="L92" s="197"/>
    </row>
    <row r="93" spans="2:15" ht="12.75" customHeight="1" x14ac:dyDescent="0.2">
      <c r="B93" s="201"/>
      <c r="C93" s="173"/>
      <c r="D93" s="203"/>
      <c r="E93" s="266"/>
      <c r="F93" s="192"/>
      <c r="G93" s="193"/>
      <c r="H93" s="193"/>
      <c r="I93" s="193"/>
      <c r="J93" s="193"/>
      <c r="K93" s="193"/>
      <c r="L93" s="194"/>
    </row>
    <row r="94" spans="2:15" ht="14.25" x14ac:dyDescent="0.2">
      <c r="B94" s="75">
        <f>C92</f>
        <v>0.56944293333333329</v>
      </c>
      <c r="C94" s="76">
        <f>B94+(D94*H11)</f>
        <v>0.57638733333333325</v>
      </c>
      <c r="D94" s="73">
        <f>$I$23</f>
        <v>10</v>
      </c>
      <c r="E94" s="77"/>
      <c r="F94" s="180" t="s">
        <v>30</v>
      </c>
      <c r="G94" s="181"/>
      <c r="H94" s="181"/>
      <c r="I94" s="181"/>
      <c r="J94" s="181"/>
      <c r="K94" s="181"/>
      <c r="L94" s="182"/>
    </row>
    <row r="95" spans="2:15" ht="12.75" customHeight="1" x14ac:dyDescent="0.2">
      <c r="B95" s="200">
        <f>C94</f>
        <v>0.57638733333333325</v>
      </c>
      <c r="C95" s="172">
        <f>B95+(45*H11)</f>
        <v>0.60763713333333325</v>
      </c>
      <c r="D95" s="202">
        <v>45</v>
      </c>
      <c r="E95" s="266">
        <v>15</v>
      </c>
      <c r="F95" s="183" t="s">
        <v>63</v>
      </c>
      <c r="G95" s="184"/>
      <c r="H95" s="184"/>
      <c r="I95" s="184"/>
      <c r="J95" s="184"/>
      <c r="K95" s="184"/>
      <c r="L95" s="185"/>
    </row>
    <row r="96" spans="2:15" ht="14.25" x14ac:dyDescent="0.2">
      <c r="B96" s="201"/>
      <c r="C96" s="173"/>
      <c r="D96" s="203"/>
      <c r="E96" s="266"/>
      <c r="F96" s="195"/>
      <c r="G96" s="196"/>
      <c r="H96" s="196"/>
      <c r="I96" s="196"/>
      <c r="J96" s="196"/>
      <c r="K96" s="196"/>
      <c r="L96" s="197"/>
    </row>
    <row r="97" spans="2:14" ht="14.25" x14ac:dyDescent="0.2">
      <c r="B97" s="148">
        <f>C95</f>
        <v>0.60763713333333325</v>
      </c>
      <c r="C97" s="149">
        <f>B97+(D97*H11)</f>
        <v>0.61458153333333321</v>
      </c>
      <c r="D97" s="73">
        <f>$I$23</f>
        <v>10</v>
      </c>
      <c r="E97" s="150"/>
      <c r="F97" s="180" t="s">
        <v>30</v>
      </c>
      <c r="G97" s="181"/>
      <c r="H97" s="181"/>
      <c r="I97" s="181"/>
      <c r="J97" s="181"/>
      <c r="K97" s="181"/>
      <c r="L97" s="182"/>
    </row>
    <row r="98" spans="2:14" ht="12.75" customHeight="1" x14ac:dyDescent="0.2">
      <c r="B98" s="200">
        <f>C97</f>
        <v>0.61458153333333321</v>
      </c>
      <c r="C98" s="172">
        <f>B98+(45*H11)</f>
        <v>0.6458313333333332</v>
      </c>
      <c r="D98" s="202">
        <v>45</v>
      </c>
      <c r="E98" s="267">
        <v>16</v>
      </c>
      <c r="F98" s="183" t="s">
        <v>64</v>
      </c>
      <c r="G98" s="184"/>
      <c r="H98" s="184"/>
      <c r="I98" s="184"/>
      <c r="J98" s="184"/>
      <c r="K98" s="184"/>
      <c r="L98" s="185"/>
    </row>
    <row r="99" spans="2:14" ht="15" thickBot="1" x14ac:dyDescent="0.25">
      <c r="B99" s="223"/>
      <c r="C99" s="224"/>
      <c r="D99" s="225"/>
      <c r="E99" s="268"/>
      <c r="F99" s="235" t="s">
        <v>65</v>
      </c>
      <c r="G99" s="236"/>
      <c r="H99" s="236"/>
      <c r="I99" s="236"/>
      <c r="J99" s="236"/>
      <c r="K99" s="236"/>
      <c r="L99" s="237"/>
    </row>
    <row r="100" spans="2:14" ht="15" thickBot="1" x14ac:dyDescent="0.25">
      <c r="B100" s="306" t="s">
        <v>66</v>
      </c>
      <c r="C100" s="307"/>
      <c r="D100" s="307"/>
      <c r="E100" s="307"/>
      <c r="F100" s="307"/>
      <c r="G100" s="307"/>
      <c r="H100" s="307"/>
      <c r="I100" s="307"/>
      <c r="J100" s="307"/>
      <c r="K100" s="307"/>
      <c r="L100" s="308"/>
      <c r="N100" s="4"/>
    </row>
    <row r="101" spans="2:14" ht="15" thickBot="1" x14ac:dyDescent="0.25">
      <c r="B101" s="148">
        <f>C98</f>
        <v>0.6458313333333332</v>
      </c>
      <c r="C101" s="149">
        <f>B101+(D101*H11)</f>
        <v>0.6458313333333332</v>
      </c>
      <c r="D101" s="153"/>
      <c r="E101" s="150"/>
      <c r="F101" s="180" t="s">
        <v>67</v>
      </c>
      <c r="G101" s="181"/>
      <c r="H101" s="181"/>
      <c r="I101" s="181"/>
      <c r="J101" s="181"/>
      <c r="K101" s="181"/>
      <c r="L101" s="182"/>
      <c r="N101" s="4"/>
    </row>
    <row r="102" spans="2:14" ht="14.25" x14ac:dyDescent="0.2">
      <c r="B102" s="249">
        <f>C101</f>
        <v>0.6458313333333332</v>
      </c>
      <c r="C102" s="219">
        <f>B102+(D102*H11)</f>
        <v>0.68749773333333319</v>
      </c>
      <c r="D102" s="229">
        <v>60</v>
      </c>
      <c r="E102" s="230"/>
      <c r="F102" s="87" t="s">
        <v>56</v>
      </c>
      <c r="G102" s="256" t="s">
        <v>68</v>
      </c>
      <c r="H102" s="257"/>
      <c r="I102" s="243"/>
      <c r="J102" s="244"/>
      <c r="K102" s="244"/>
      <c r="L102" s="245"/>
      <c r="N102" s="4"/>
    </row>
    <row r="103" spans="2:14" ht="28.5" x14ac:dyDescent="0.2">
      <c r="B103" s="220"/>
      <c r="C103" s="221"/>
      <c r="D103" s="216"/>
      <c r="E103" s="231"/>
      <c r="F103" s="88" t="str">
        <f>IF(J36&gt;0,J36,"Ikke aktuel")</f>
        <v>Ikke aktuel</v>
      </c>
      <c r="G103" s="258"/>
      <c r="H103" s="259"/>
      <c r="I103" s="246"/>
      <c r="J103" s="247"/>
      <c r="K103" s="247"/>
      <c r="L103" s="248"/>
      <c r="N103" s="4"/>
    </row>
    <row r="104" spans="2:14" ht="15" thickBot="1" x14ac:dyDescent="0.25">
      <c r="B104" s="89">
        <f>C102</f>
        <v>0.68749773333333319</v>
      </c>
      <c r="C104" s="90" t="s">
        <v>69</v>
      </c>
      <c r="D104" s="154"/>
      <c r="E104" s="91"/>
      <c r="F104" s="232" t="s">
        <v>58</v>
      </c>
      <c r="G104" s="233"/>
      <c r="H104" s="233"/>
      <c r="I104" s="233"/>
      <c r="J104" s="233"/>
      <c r="K104" s="233"/>
      <c r="L104" s="234"/>
      <c r="N104" s="4"/>
    </row>
    <row r="105" spans="2:14" ht="15" thickBot="1" x14ac:dyDescent="0.25">
      <c r="B105" s="226" t="s">
        <v>70</v>
      </c>
      <c r="C105" s="227"/>
      <c r="D105" s="227"/>
      <c r="E105" s="227"/>
      <c r="F105" s="227"/>
      <c r="G105" s="227"/>
      <c r="H105" s="227"/>
      <c r="I105" s="227"/>
      <c r="J105" s="227"/>
      <c r="K105" s="227"/>
      <c r="L105" s="228"/>
      <c r="N105" s="4"/>
    </row>
    <row r="106" spans="2:14" ht="9" customHeight="1" thickBot="1" x14ac:dyDescent="0.25">
      <c r="B106" s="98"/>
      <c r="C106" s="62"/>
      <c r="D106" s="62"/>
      <c r="E106" s="62"/>
      <c r="F106" s="98"/>
      <c r="G106" s="62"/>
      <c r="H106" s="62"/>
      <c r="I106" s="62"/>
      <c r="J106" s="62"/>
      <c r="K106" s="62"/>
      <c r="L106" s="62"/>
      <c r="N106" s="2"/>
    </row>
    <row r="107" spans="2:14" ht="15" thickBot="1" x14ac:dyDescent="0.25">
      <c r="B107" s="63" t="s">
        <v>22</v>
      </c>
      <c r="C107" s="64" t="s">
        <v>23</v>
      </c>
      <c r="D107" s="64" t="s">
        <v>24</v>
      </c>
      <c r="E107" s="64" t="s">
        <v>25</v>
      </c>
      <c r="F107" s="65" t="s">
        <v>71</v>
      </c>
      <c r="G107" s="99">
        <f>IF(I19&lt;&gt;0,G69+1,0)</f>
        <v>0</v>
      </c>
      <c r="H107" s="67"/>
      <c r="I107" s="67"/>
      <c r="J107" s="67"/>
      <c r="K107" s="67"/>
      <c r="L107" s="68"/>
      <c r="N107" s="2"/>
    </row>
    <row r="108" spans="2:14" ht="12.75" customHeight="1" x14ac:dyDescent="0.2">
      <c r="B108" s="217">
        <f>I20</f>
        <v>0.33333333333333331</v>
      </c>
      <c r="C108" s="219">
        <f>B108+(45*H$11)</f>
        <v>0.36458313333333331</v>
      </c>
      <c r="D108" s="229">
        <v>45</v>
      </c>
      <c r="E108" s="261">
        <v>17</v>
      </c>
      <c r="F108" s="100" t="s">
        <v>72</v>
      </c>
      <c r="G108" s="101" t="s">
        <v>73</v>
      </c>
      <c r="H108" s="101"/>
      <c r="I108" s="101"/>
      <c r="J108" s="101"/>
      <c r="K108" s="101"/>
      <c r="L108" s="102"/>
    </row>
    <row r="109" spans="2:14" ht="14.25" x14ac:dyDescent="0.2">
      <c r="B109" s="218"/>
      <c r="C109" s="173"/>
      <c r="D109" s="203"/>
      <c r="E109" s="261"/>
      <c r="F109" s="103" t="s">
        <v>74</v>
      </c>
      <c r="G109" s="104"/>
      <c r="H109" s="104"/>
      <c r="I109" s="104"/>
      <c r="J109" s="104"/>
      <c r="K109" s="104"/>
      <c r="L109" s="105"/>
    </row>
    <row r="110" spans="2:14" ht="14.25" x14ac:dyDescent="0.2">
      <c r="B110" s="75">
        <f>C108</f>
        <v>0.36458313333333331</v>
      </c>
      <c r="C110" s="76">
        <f>B110+(D110*H11)</f>
        <v>0.37152753333333333</v>
      </c>
      <c r="D110" s="73">
        <f>$I$23</f>
        <v>10</v>
      </c>
      <c r="E110" s="106"/>
      <c r="F110" s="107" t="s">
        <v>30</v>
      </c>
      <c r="G110" s="108"/>
      <c r="H110" s="108"/>
      <c r="I110" s="108"/>
      <c r="J110" s="108"/>
      <c r="K110" s="108"/>
      <c r="L110" s="109"/>
    </row>
    <row r="111" spans="2:14" ht="12.75" customHeight="1" x14ac:dyDescent="0.2">
      <c r="B111" s="220">
        <f>C110</f>
        <v>0.37152753333333333</v>
      </c>
      <c r="C111" s="221">
        <f>B111+(45*$H$11)</f>
        <v>0.40277733333333332</v>
      </c>
      <c r="D111" s="216">
        <v>45</v>
      </c>
      <c r="E111" s="261">
        <v>18</v>
      </c>
      <c r="F111" s="183" t="s">
        <v>75</v>
      </c>
      <c r="G111" s="184"/>
      <c r="H111" s="184"/>
      <c r="I111" s="184"/>
      <c r="J111" s="184"/>
      <c r="K111" s="184"/>
      <c r="L111" s="185"/>
    </row>
    <row r="112" spans="2:14" ht="13.9" customHeight="1" x14ac:dyDescent="0.2">
      <c r="B112" s="201"/>
      <c r="C112" s="173"/>
      <c r="D112" s="203"/>
      <c r="E112" s="261"/>
      <c r="F112" s="192"/>
      <c r="G112" s="193"/>
      <c r="H112" s="193"/>
      <c r="I112" s="193"/>
      <c r="J112" s="193"/>
      <c r="K112" s="193"/>
      <c r="L112" s="194"/>
    </row>
    <row r="113" spans="2:14" ht="14.25" x14ac:dyDescent="0.2">
      <c r="B113" s="147">
        <f>C111</f>
        <v>0.40277733333333332</v>
      </c>
      <c r="C113" s="146">
        <f>B113+(D113*H11)</f>
        <v>0.40972173333333334</v>
      </c>
      <c r="D113" s="73">
        <f>$I$23</f>
        <v>10</v>
      </c>
      <c r="E113" s="113"/>
      <c r="F113" s="180" t="s">
        <v>30</v>
      </c>
      <c r="G113" s="181"/>
      <c r="H113" s="181"/>
      <c r="I113" s="181"/>
      <c r="J113" s="181"/>
      <c r="K113" s="181"/>
      <c r="L113" s="182"/>
      <c r="N113" s="6"/>
    </row>
    <row r="114" spans="2:14" ht="12.75" customHeight="1" x14ac:dyDescent="0.2">
      <c r="B114" s="220">
        <f>C113</f>
        <v>0.40972173333333334</v>
      </c>
      <c r="C114" s="221">
        <f>B114+(45*H$11)</f>
        <v>0.44097153333333333</v>
      </c>
      <c r="D114" s="216">
        <v>45</v>
      </c>
      <c r="E114" s="261">
        <v>19</v>
      </c>
      <c r="F114" s="85" t="s">
        <v>76</v>
      </c>
      <c r="G114" s="85"/>
      <c r="H114" s="85"/>
      <c r="I114" s="85"/>
      <c r="J114" s="85"/>
      <c r="K114" s="85"/>
      <c r="L114" s="86"/>
    </row>
    <row r="115" spans="2:14" ht="14.25" x14ac:dyDescent="0.2">
      <c r="B115" s="201"/>
      <c r="C115" s="173"/>
      <c r="D115" s="203"/>
      <c r="E115" s="261"/>
      <c r="F115" s="85" t="s">
        <v>77</v>
      </c>
      <c r="G115" s="85"/>
      <c r="H115" s="85"/>
      <c r="I115" s="85"/>
      <c r="J115" s="85"/>
      <c r="K115" s="85"/>
      <c r="L115" s="86"/>
    </row>
    <row r="116" spans="2:14" ht="14.25" x14ac:dyDescent="0.2">
      <c r="B116" s="148">
        <f>C114</f>
        <v>0.44097153333333333</v>
      </c>
      <c r="C116" s="149">
        <f>B116+(D116*H11)</f>
        <v>0.44791593333333335</v>
      </c>
      <c r="D116" s="73">
        <f>$I$23</f>
        <v>10</v>
      </c>
      <c r="E116" s="150"/>
      <c r="F116" s="114" t="s">
        <v>30</v>
      </c>
      <c r="G116" s="115"/>
      <c r="H116" s="115"/>
      <c r="I116" s="115"/>
      <c r="J116" s="115"/>
      <c r="K116" s="115"/>
      <c r="L116" s="116"/>
      <c r="N116" s="2"/>
    </row>
    <row r="117" spans="2:14" ht="14.25" x14ac:dyDescent="0.2">
      <c r="B117" s="200">
        <f>C116</f>
        <v>0.44791593333333335</v>
      </c>
      <c r="C117" s="172">
        <f>B117+(45*H$11)</f>
        <v>0.47916573333333334</v>
      </c>
      <c r="D117" s="202">
        <v>45</v>
      </c>
      <c r="E117" s="261">
        <v>20</v>
      </c>
      <c r="F117" s="117" t="s">
        <v>78</v>
      </c>
      <c r="G117" s="118"/>
      <c r="H117" s="118"/>
      <c r="I117" s="118"/>
      <c r="J117" s="118"/>
      <c r="K117" s="118"/>
      <c r="L117" s="119"/>
      <c r="N117" s="9"/>
    </row>
    <row r="118" spans="2:14" ht="15" thickBot="1" x14ac:dyDescent="0.25">
      <c r="B118" s="201"/>
      <c r="C118" s="173"/>
      <c r="D118" s="203"/>
      <c r="E118" s="305"/>
      <c r="F118" s="120" t="s">
        <v>79</v>
      </c>
      <c r="G118" s="121"/>
      <c r="H118" s="121"/>
      <c r="I118" s="121"/>
      <c r="J118" s="121"/>
      <c r="K118" s="121"/>
      <c r="L118" s="122"/>
      <c r="N118" s="9"/>
    </row>
    <row r="119" spans="2:14" ht="15" thickBot="1" x14ac:dyDescent="0.25">
      <c r="B119" s="75">
        <f>C117</f>
        <v>0.47916573333333334</v>
      </c>
      <c r="C119" s="76">
        <f>B119+(D119*$H$11)</f>
        <v>0.49999893333333334</v>
      </c>
      <c r="D119" s="73">
        <f>$I$22</f>
        <v>30</v>
      </c>
      <c r="E119" s="150"/>
      <c r="F119" s="309" t="s">
        <v>80</v>
      </c>
      <c r="G119" s="166"/>
      <c r="H119" s="166"/>
      <c r="I119" s="166"/>
      <c r="J119" s="166"/>
      <c r="K119" s="166"/>
      <c r="L119" s="167"/>
      <c r="N119" s="6"/>
    </row>
    <row r="120" spans="2:14" ht="14.25" x14ac:dyDescent="0.2">
      <c r="B120" s="220">
        <f>C119</f>
        <v>0.49999893333333334</v>
      </c>
      <c r="C120" s="221">
        <f>B120+(45*H$11)</f>
        <v>0.53124873333333333</v>
      </c>
      <c r="D120" s="216">
        <v>45</v>
      </c>
      <c r="E120" s="260">
        <v>21</v>
      </c>
      <c r="F120" s="110" t="s">
        <v>81</v>
      </c>
      <c r="G120" s="111"/>
      <c r="H120" s="111"/>
      <c r="I120" s="111"/>
      <c r="J120" s="111"/>
      <c r="K120" s="111"/>
      <c r="L120" s="112"/>
      <c r="N120" s="9"/>
    </row>
    <row r="121" spans="2:14" ht="14.25" x14ac:dyDescent="0.2">
      <c r="B121" s="201"/>
      <c r="C121" s="173"/>
      <c r="D121" s="203"/>
      <c r="E121" s="261"/>
      <c r="F121" s="103"/>
      <c r="G121" s="104"/>
      <c r="H121" s="104"/>
      <c r="I121" s="104"/>
      <c r="J121" s="104"/>
      <c r="K121" s="104"/>
      <c r="L121" s="105"/>
      <c r="N121" s="9"/>
    </row>
    <row r="122" spans="2:14" ht="14.25" x14ac:dyDescent="0.2">
      <c r="B122" s="148">
        <f>C120</f>
        <v>0.53124873333333333</v>
      </c>
      <c r="C122" s="149">
        <f>B122+(D122*H11)</f>
        <v>0.5381931333333333</v>
      </c>
      <c r="D122" s="73">
        <f>$I$23</f>
        <v>10</v>
      </c>
      <c r="E122" s="77"/>
      <c r="F122" s="107" t="s">
        <v>30</v>
      </c>
      <c r="G122" s="108"/>
      <c r="H122" s="108"/>
      <c r="I122" s="108"/>
      <c r="J122" s="108"/>
      <c r="K122" s="108"/>
      <c r="L122" s="109"/>
      <c r="N122" s="6"/>
    </row>
    <row r="123" spans="2:14" ht="14.25" x14ac:dyDescent="0.2">
      <c r="B123" s="200">
        <f>C122</f>
        <v>0.5381931333333333</v>
      </c>
      <c r="C123" s="172">
        <f>B123+(45*H$11)</f>
        <v>0.56944293333333329</v>
      </c>
      <c r="D123" s="202">
        <v>45</v>
      </c>
      <c r="E123" s="264">
        <v>22</v>
      </c>
      <c r="F123" s="123" t="s">
        <v>82</v>
      </c>
      <c r="G123" s="124"/>
      <c r="H123" s="124"/>
      <c r="I123" s="124"/>
      <c r="J123" s="124"/>
      <c r="K123" s="124"/>
      <c r="L123" s="125"/>
      <c r="N123" s="9"/>
    </row>
    <row r="124" spans="2:14" ht="14.25" x14ac:dyDescent="0.2">
      <c r="B124" s="201"/>
      <c r="C124" s="173"/>
      <c r="D124" s="203"/>
      <c r="E124" s="261"/>
      <c r="F124" s="126" t="s">
        <v>83</v>
      </c>
      <c r="G124" s="96"/>
      <c r="H124" s="96"/>
      <c r="I124" s="96"/>
      <c r="J124" s="96"/>
      <c r="K124" s="96"/>
      <c r="L124" s="97"/>
      <c r="N124" s="9"/>
    </row>
    <row r="125" spans="2:14" ht="14.25" x14ac:dyDescent="0.2">
      <c r="B125" s="147">
        <f>C123</f>
        <v>0.56944293333333329</v>
      </c>
      <c r="C125" s="146">
        <f>B125+(D125*H11)</f>
        <v>0.57638733333333325</v>
      </c>
      <c r="D125" s="73">
        <f>$I$23</f>
        <v>10</v>
      </c>
      <c r="E125" s="150"/>
      <c r="F125" s="180" t="s">
        <v>30</v>
      </c>
      <c r="G125" s="181"/>
      <c r="H125" s="181"/>
      <c r="I125" s="181"/>
      <c r="J125" s="181"/>
      <c r="K125" s="181"/>
      <c r="L125" s="182"/>
    </row>
    <row r="126" spans="2:14" ht="14.25" x14ac:dyDescent="0.2">
      <c r="B126" s="200">
        <f>C125</f>
        <v>0.57638733333333325</v>
      </c>
      <c r="C126" s="172">
        <f>B126+(45*H$11)</f>
        <v>0.60763713333333325</v>
      </c>
      <c r="D126" s="202">
        <v>45</v>
      </c>
      <c r="E126" s="264">
        <v>23</v>
      </c>
      <c r="F126" s="110" t="s">
        <v>84</v>
      </c>
      <c r="G126" s="111"/>
      <c r="H126" s="111"/>
      <c r="I126" s="111"/>
      <c r="J126" s="111"/>
      <c r="K126" s="111"/>
      <c r="L126" s="112"/>
      <c r="N126" s="9"/>
    </row>
    <row r="127" spans="2:14" ht="14.25" x14ac:dyDescent="0.2">
      <c r="B127" s="201"/>
      <c r="C127" s="173"/>
      <c r="D127" s="203"/>
      <c r="E127" s="261"/>
      <c r="F127" s="103"/>
      <c r="G127" s="104"/>
      <c r="H127" s="104"/>
      <c r="I127" s="104"/>
      <c r="J127" s="104"/>
      <c r="K127" s="104"/>
      <c r="L127" s="105"/>
      <c r="N127" s="9"/>
    </row>
    <row r="128" spans="2:14" ht="15" thickBot="1" x14ac:dyDescent="0.25">
      <c r="B128" s="89">
        <f>C126</f>
        <v>0.60763713333333325</v>
      </c>
      <c r="C128" s="90">
        <f>B128+(D128*H11)</f>
        <v>0.60763713333333325</v>
      </c>
      <c r="D128" s="136"/>
      <c r="E128" s="151"/>
      <c r="F128" s="127" t="s">
        <v>85</v>
      </c>
      <c r="G128" s="128"/>
      <c r="H128" s="128"/>
      <c r="I128" s="128"/>
      <c r="J128" s="128"/>
      <c r="K128" s="128"/>
      <c r="L128" s="129"/>
      <c r="N128" s="2"/>
    </row>
    <row r="129" spans="2:15" ht="15" thickBot="1" x14ac:dyDescent="0.25">
      <c r="B129" s="272" t="s">
        <v>86</v>
      </c>
      <c r="C129" s="273"/>
      <c r="D129" s="273"/>
      <c r="E129" s="273"/>
      <c r="F129" s="273"/>
      <c r="G129" s="273"/>
      <c r="H129" s="273"/>
      <c r="I129" s="273"/>
      <c r="J129" s="273"/>
      <c r="K129" s="273"/>
      <c r="L129" s="274"/>
      <c r="N129" s="2"/>
    </row>
    <row r="130" spans="2:15" ht="15" thickBot="1" x14ac:dyDescent="0.25">
      <c r="B130" s="272" t="s">
        <v>87</v>
      </c>
      <c r="C130" s="273"/>
      <c r="D130" s="273"/>
      <c r="E130" s="273"/>
      <c r="F130" s="273"/>
      <c r="G130" s="273"/>
      <c r="H130" s="273"/>
      <c r="I130" s="273"/>
      <c r="J130" s="273"/>
      <c r="K130" s="273"/>
      <c r="L130" s="274"/>
      <c r="N130" s="2"/>
    </row>
    <row r="131" spans="2:15" ht="14.25" x14ac:dyDescent="0.2">
      <c r="B131" s="275">
        <f>C128</f>
        <v>0.60763713333333325</v>
      </c>
      <c r="C131" s="219">
        <f>B131+(D131*H$11)</f>
        <v>0.64930353333333324</v>
      </c>
      <c r="D131" s="229">
        <v>60</v>
      </c>
      <c r="E131" s="277"/>
      <c r="F131" s="87" t="s">
        <v>56</v>
      </c>
      <c r="G131" s="279" t="s">
        <v>88</v>
      </c>
      <c r="H131" s="280"/>
      <c r="I131" s="296"/>
      <c r="J131" s="297"/>
      <c r="K131" s="297"/>
      <c r="L131" s="298"/>
      <c r="N131" s="2"/>
    </row>
    <row r="132" spans="2:15" ht="29.25" thickBot="1" x14ac:dyDescent="0.25">
      <c r="B132" s="276"/>
      <c r="C132" s="224"/>
      <c r="D132" s="225"/>
      <c r="E132" s="278"/>
      <c r="F132" s="88" t="str">
        <f>IF(J40&gt;0,J40,"Ikke aktuel")</f>
        <v>Ikke aktuel</v>
      </c>
      <c r="G132" s="281"/>
      <c r="H132" s="282"/>
      <c r="I132" s="299"/>
      <c r="J132" s="300"/>
      <c r="K132" s="300"/>
      <c r="L132" s="301"/>
    </row>
    <row r="133" spans="2:15" ht="14.25" x14ac:dyDescent="0.2">
      <c r="B133" s="220">
        <f>C128</f>
        <v>0.60763713333333325</v>
      </c>
      <c r="C133" s="221">
        <f>B133+(D133*H$11)</f>
        <v>0.66319233333333327</v>
      </c>
      <c r="D133" s="216">
        <v>80</v>
      </c>
      <c r="E133" s="203"/>
      <c r="F133" s="130" t="s">
        <v>56</v>
      </c>
      <c r="G133" s="262" t="s">
        <v>89</v>
      </c>
      <c r="H133" s="263"/>
      <c r="I133" s="253"/>
      <c r="J133" s="254"/>
      <c r="K133" s="254"/>
      <c r="L133" s="255"/>
      <c r="N133" s="2"/>
    </row>
    <row r="134" spans="2:15" ht="29.25" thickBot="1" x14ac:dyDescent="0.25">
      <c r="B134" s="220"/>
      <c r="C134" s="221"/>
      <c r="D134" s="216"/>
      <c r="E134" s="202"/>
      <c r="F134" s="137" t="str">
        <f>IF(J38&gt;0,J38,"Ikke aktuel")</f>
        <v>Ikke aktuel</v>
      </c>
      <c r="G134" s="262"/>
      <c r="H134" s="263"/>
      <c r="I134" s="253"/>
      <c r="J134" s="254"/>
      <c r="K134" s="254"/>
      <c r="L134" s="255"/>
      <c r="N134" s="2"/>
    </row>
    <row r="135" spans="2:15" ht="15" thickBot="1" x14ac:dyDescent="0.25">
      <c r="B135" s="138">
        <f>C133</f>
        <v>0.66319233333333327</v>
      </c>
      <c r="C135" s="139" t="s">
        <v>69</v>
      </c>
      <c r="D135" s="155"/>
      <c r="E135" s="140"/>
      <c r="F135" s="141" t="s">
        <v>58</v>
      </c>
      <c r="G135" s="142"/>
      <c r="H135" s="142"/>
      <c r="I135" s="142"/>
      <c r="J135" s="142"/>
      <c r="K135" s="142"/>
      <c r="L135" s="143"/>
      <c r="N135" s="2"/>
    </row>
    <row r="136" spans="2:15" ht="14.25" x14ac:dyDescent="0.2">
      <c r="B136" s="78"/>
      <c r="C136" s="78"/>
      <c r="D136" s="131"/>
      <c r="E136" s="62"/>
      <c r="F136" s="132"/>
      <c r="G136" s="132"/>
      <c r="H136" s="132"/>
      <c r="I136" s="132"/>
      <c r="J136" s="132"/>
      <c r="K136" s="132"/>
      <c r="L136" s="132"/>
      <c r="N136" s="2"/>
    </row>
    <row r="141" spans="2:15" x14ac:dyDescent="0.2">
      <c r="C141" s="11"/>
    </row>
    <row r="144" spans="2:15" x14ac:dyDescent="0.2">
      <c r="O144" s="3"/>
    </row>
    <row r="145" spans="14:15" x14ac:dyDescent="0.2">
      <c r="O145" s="2"/>
    </row>
    <row r="152" spans="14:15" x14ac:dyDescent="0.2">
      <c r="N152" s="2"/>
    </row>
    <row r="153" spans="14:15" x14ac:dyDescent="0.2">
      <c r="N153" s="2"/>
    </row>
    <row r="155" spans="14:15" x14ac:dyDescent="0.2">
      <c r="N155" s="2"/>
    </row>
    <row r="156" spans="14:15" x14ac:dyDescent="0.2">
      <c r="N156" s="2"/>
    </row>
    <row r="157" spans="14:15" x14ac:dyDescent="0.2">
      <c r="N157" s="2"/>
    </row>
    <row r="158" spans="14:15" x14ac:dyDescent="0.2">
      <c r="N158" s="2"/>
    </row>
    <row r="159" spans="14:15" x14ac:dyDescent="0.2">
      <c r="N159" s="2"/>
    </row>
  </sheetData>
  <sheetProtection algorithmName="SHA-512" hashValue="+fx6f7qQYnRL+JP7mdQUdrlwiJej4VwYb9ShdPhpmZGylpIj2MMmyeXB6Tme6R0XwHBuI2Vsw2RSOF50VJH4fA==" saltValue="8bKZ5MVHH0/kBRoXnnuzbg==" spinCount="100000" sheet="1" objects="1" scenarios="1"/>
  <mergeCells count="198">
    <mergeCell ref="F82:L82"/>
    <mergeCell ref="B87:J87"/>
    <mergeCell ref="K87:L87"/>
    <mergeCell ref="F111:L112"/>
    <mergeCell ref="D66:D67"/>
    <mergeCell ref="E66:E67"/>
    <mergeCell ref="E70:E71"/>
    <mergeCell ref="F71:L71"/>
    <mergeCell ref="F74:L74"/>
    <mergeCell ref="F66:L66"/>
    <mergeCell ref="F75:L75"/>
    <mergeCell ref="F72:L72"/>
    <mergeCell ref="F70:L70"/>
    <mergeCell ref="D89:D90"/>
    <mergeCell ref="F76:L76"/>
    <mergeCell ref="F77:L77"/>
    <mergeCell ref="F94:L94"/>
    <mergeCell ref="E76:E77"/>
    <mergeCell ref="E79:E80"/>
    <mergeCell ref="F92:L92"/>
    <mergeCell ref="F93:L93"/>
    <mergeCell ref="F95:L95"/>
    <mergeCell ref="G84:H85"/>
    <mergeCell ref="E84:E85"/>
    <mergeCell ref="B89:B90"/>
    <mergeCell ref="C89:C90"/>
    <mergeCell ref="E98:E99"/>
    <mergeCell ref="I84:L85"/>
    <mergeCell ref="B130:L130"/>
    <mergeCell ref="B131:B132"/>
    <mergeCell ref="C131:C132"/>
    <mergeCell ref="D131:D132"/>
    <mergeCell ref="E131:E132"/>
    <mergeCell ref="G131:H132"/>
    <mergeCell ref="F96:L96"/>
    <mergeCell ref="I131:L132"/>
    <mergeCell ref="B88:L88"/>
    <mergeCell ref="B129:L129"/>
    <mergeCell ref="F98:L98"/>
    <mergeCell ref="F99:L99"/>
    <mergeCell ref="E117:E118"/>
    <mergeCell ref="E95:E96"/>
    <mergeCell ref="F91:L91"/>
    <mergeCell ref="B126:B127"/>
    <mergeCell ref="C126:C127"/>
    <mergeCell ref="E114:E115"/>
    <mergeCell ref="E108:E109"/>
    <mergeCell ref="E111:E112"/>
    <mergeCell ref="C84:C85"/>
    <mergeCell ref="D84:D85"/>
    <mergeCell ref="E133:E134"/>
    <mergeCell ref="E120:E121"/>
    <mergeCell ref="G133:H134"/>
    <mergeCell ref="D111:D112"/>
    <mergeCell ref="E123:E124"/>
    <mergeCell ref="F113:L113"/>
    <mergeCell ref="D92:D93"/>
    <mergeCell ref="E89:E90"/>
    <mergeCell ref="E92:E93"/>
    <mergeCell ref="B100:L100"/>
    <mergeCell ref="D126:D127"/>
    <mergeCell ref="E126:E127"/>
    <mergeCell ref="F119:L119"/>
    <mergeCell ref="F125:L125"/>
    <mergeCell ref="F54:L54"/>
    <mergeCell ref="F55:L55"/>
    <mergeCell ref="F56:L56"/>
    <mergeCell ref="F57:L57"/>
    <mergeCell ref="F60:L60"/>
    <mergeCell ref="E60:E61"/>
    <mergeCell ref="E63:E64"/>
    <mergeCell ref="E57:E58"/>
    <mergeCell ref="F59:L59"/>
    <mergeCell ref="F64:L64"/>
    <mergeCell ref="F62:L62"/>
    <mergeCell ref="F63:L63"/>
    <mergeCell ref="F58:L58"/>
    <mergeCell ref="F61:L61"/>
    <mergeCell ref="B66:B67"/>
    <mergeCell ref="C66:C67"/>
    <mergeCell ref="F67:L67"/>
    <mergeCell ref="F73:L73"/>
    <mergeCell ref="E73:E74"/>
    <mergeCell ref="B60:B61"/>
    <mergeCell ref="F78:L78"/>
    <mergeCell ref="B133:B134"/>
    <mergeCell ref="C133:C134"/>
    <mergeCell ref="B123:B124"/>
    <mergeCell ref="C123:C124"/>
    <mergeCell ref="F65:L65"/>
    <mergeCell ref="I102:L103"/>
    <mergeCell ref="D108:D109"/>
    <mergeCell ref="B102:B103"/>
    <mergeCell ref="C102:C103"/>
    <mergeCell ref="F81:L81"/>
    <mergeCell ref="D63:D64"/>
    <mergeCell ref="B63:B64"/>
    <mergeCell ref="B83:L83"/>
    <mergeCell ref="F97:L97"/>
    <mergeCell ref="I133:L134"/>
    <mergeCell ref="G102:H103"/>
    <mergeCell ref="B84:B85"/>
    <mergeCell ref="D57:D58"/>
    <mergeCell ref="D60:D61"/>
    <mergeCell ref="D114:D115"/>
    <mergeCell ref="D123:D124"/>
    <mergeCell ref="D133:D134"/>
    <mergeCell ref="D117:D118"/>
    <mergeCell ref="B76:B77"/>
    <mergeCell ref="C76:C77"/>
    <mergeCell ref="D76:D77"/>
    <mergeCell ref="C79:C80"/>
    <mergeCell ref="D79:D80"/>
    <mergeCell ref="B98:B99"/>
    <mergeCell ref="C98:C99"/>
    <mergeCell ref="D98:D99"/>
    <mergeCell ref="B120:B121"/>
    <mergeCell ref="C120:C121"/>
    <mergeCell ref="D120:D121"/>
    <mergeCell ref="C114:C115"/>
    <mergeCell ref="B105:L105"/>
    <mergeCell ref="D102:D103"/>
    <mergeCell ref="E102:E103"/>
    <mergeCell ref="F101:L101"/>
    <mergeCell ref="F86:L86"/>
    <mergeCell ref="F104:L104"/>
    <mergeCell ref="F49:L49"/>
    <mergeCell ref="C63:C64"/>
    <mergeCell ref="D54:D55"/>
    <mergeCell ref="B108:B109"/>
    <mergeCell ref="C108:C109"/>
    <mergeCell ref="B117:B118"/>
    <mergeCell ref="C117:C118"/>
    <mergeCell ref="B111:B112"/>
    <mergeCell ref="C111:C112"/>
    <mergeCell ref="B114:B115"/>
    <mergeCell ref="B95:B96"/>
    <mergeCell ref="C95:C96"/>
    <mergeCell ref="D95:D96"/>
    <mergeCell ref="B92:B93"/>
    <mergeCell ref="C92:C93"/>
    <mergeCell ref="B70:B71"/>
    <mergeCell ref="C70:C71"/>
    <mergeCell ref="B73:B74"/>
    <mergeCell ref="C73:C74"/>
    <mergeCell ref="D73:D74"/>
    <mergeCell ref="D70:D71"/>
    <mergeCell ref="B79:B80"/>
    <mergeCell ref="B57:B58"/>
    <mergeCell ref="C57:C58"/>
    <mergeCell ref="K40:L40"/>
    <mergeCell ref="C60:C61"/>
    <mergeCell ref="B19:H19"/>
    <mergeCell ref="B20:H20"/>
    <mergeCell ref="E51:E52"/>
    <mergeCell ref="E54:E55"/>
    <mergeCell ref="B21:H21"/>
    <mergeCell ref="B51:B52"/>
    <mergeCell ref="C51:C52"/>
    <mergeCell ref="B54:B55"/>
    <mergeCell ref="C54:C55"/>
    <mergeCell ref="D45:D46"/>
    <mergeCell ref="D48:D49"/>
    <mergeCell ref="E45:E46"/>
    <mergeCell ref="E48:E49"/>
    <mergeCell ref="B45:B46"/>
    <mergeCell ref="G24:J24"/>
    <mergeCell ref="G26:J26"/>
    <mergeCell ref="G27:J27"/>
    <mergeCell ref="G29:J29"/>
    <mergeCell ref="G30:J30"/>
    <mergeCell ref="G31:J31"/>
    <mergeCell ref="G32:J32"/>
    <mergeCell ref="F53:L53"/>
    <mergeCell ref="B23:H23"/>
    <mergeCell ref="B22:H22"/>
    <mergeCell ref="B33:F33"/>
    <mergeCell ref="B28:F28"/>
    <mergeCell ref="B41:L41"/>
    <mergeCell ref="C45:C46"/>
    <mergeCell ref="K24:L32"/>
    <mergeCell ref="F50:L50"/>
    <mergeCell ref="F51:L51"/>
    <mergeCell ref="G33:L33"/>
    <mergeCell ref="G25:J25"/>
    <mergeCell ref="G28:J28"/>
    <mergeCell ref="F47:L47"/>
    <mergeCell ref="F44:L44"/>
    <mergeCell ref="F45:L45"/>
    <mergeCell ref="F46:L46"/>
    <mergeCell ref="F48:L48"/>
    <mergeCell ref="B38:I38"/>
    <mergeCell ref="B48:B49"/>
    <mergeCell ref="C48:C49"/>
    <mergeCell ref="D51:D52"/>
    <mergeCell ref="F52:L52"/>
    <mergeCell ref="B40:I40"/>
    <mergeCell ref="B39:L39"/>
  </mergeCells>
  <phoneticPr fontId="0" type="noConversion"/>
  <printOptions horizontalCentered="1" verticalCentered="1"/>
  <pageMargins left="0.59055118110236227" right="0.59055118110236227" top="0.6692913385826772" bottom="0.55118110236220474" header="0.31496062992125984" footer="0"/>
  <pageSetup paperSize="9" scale="85" fitToHeight="0" orientation="portrait" horizontalDpi="4294967293" verticalDpi="12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7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Zeros="0" workbookViewId="0">
      <selection activeCell="C29" sqref="C29"/>
    </sheetView>
  </sheetViews>
  <sheetFormatPr defaultRowHeight="12.75" x14ac:dyDescent="0.2"/>
  <cols>
    <col min="1" max="1" width="31" customWidth="1"/>
    <col min="2" max="7" width="14.42578125" customWidth="1"/>
    <col min="8" max="8" width="5.7109375" customWidth="1"/>
  </cols>
  <sheetData>
    <row r="1" spans="1:8" ht="15.75" x14ac:dyDescent="0.25">
      <c r="A1" s="12" t="s">
        <v>90</v>
      </c>
      <c r="B1" s="13"/>
      <c r="C1" s="13"/>
      <c r="D1" s="7" t="s">
        <v>91</v>
      </c>
      <c r="E1" s="13"/>
      <c r="F1" s="13"/>
    </row>
    <row r="2" spans="1:8" ht="15.75" x14ac:dyDescent="0.25">
      <c r="B2" s="14"/>
      <c r="C2" s="14"/>
      <c r="D2" s="14"/>
      <c r="E2" s="14"/>
      <c r="F2" s="14"/>
    </row>
    <row r="3" spans="1:8" ht="15.75" x14ac:dyDescent="0.2">
      <c r="A3" s="15" t="s">
        <v>92</v>
      </c>
      <c r="B3" s="16"/>
      <c r="C3" s="16"/>
      <c r="D3" s="16"/>
      <c r="E3" s="16"/>
      <c r="F3" s="5"/>
      <c r="G3" s="5"/>
      <c r="H3" s="5"/>
    </row>
    <row r="4" spans="1:8" ht="15.75" x14ac:dyDescent="0.25">
      <c r="A4" s="12" t="s">
        <v>93</v>
      </c>
      <c r="B4" s="14"/>
      <c r="C4" s="17"/>
      <c r="D4" s="18"/>
      <c r="E4" s="19"/>
    </row>
    <row r="5" spans="1:8" ht="15.75" x14ac:dyDescent="0.25">
      <c r="A5" s="20"/>
      <c r="B5" s="14"/>
      <c r="C5" s="17"/>
      <c r="D5" s="18"/>
      <c r="E5" s="19"/>
    </row>
    <row r="6" spans="1:8" ht="15.75" x14ac:dyDescent="0.25">
      <c r="A6" s="20" t="s">
        <v>94</v>
      </c>
      <c r="B6" s="14"/>
      <c r="C6" s="17"/>
      <c r="D6" s="18"/>
      <c r="E6" s="19"/>
    </row>
    <row r="7" spans="1:8" ht="15.75" x14ac:dyDescent="0.25">
      <c r="B7" s="14"/>
      <c r="C7" s="17"/>
      <c r="D7" s="18"/>
      <c r="E7" s="19"/>
    </row>
    <row r="8" spans="1:8" x14ac:dyDescent="0.2">
      <c r="A8" s="26" t="s">
        <v>95</v>
      </c>
      <c r="B8" s="27"/>
      <c r="C8" s="28"/>
      <c r="D8" s="28"/>
      <c r="E8" s="28"/>
      <c r="F8" s="28"/>
      <c r="G8" s="28"/>
    </row>
    <row r="9" spans="1:8" x14ac:dyDescent="0.2">
      <c r="A9" s="29" t="s">
        <v>96</v>
      </c>
      <c r="B9" s="311">
        <f>Lektionsoversigt!G26</f>
        <v>0</v>
      </c>
      <c r="C9" s="311"/>
      <c r="D9" s="311"/>
      <c r="E9" s="311"/>
      <c r="F9" s="311"/>
      <c r="G9" s="311"/>
    </row>
    <row r="10" spans="1:8" x14ac:dyDescent="0.2">
      <c r="A10" s="30" t="s">
        <v>97</v>
      </c>
      <c r="B10" s="311">
        <f>Lektionsoversigt!G27</f>
        <v>0</v>
      </c>
      <c r="C10" s="311"/>
      <c r="D10" s="311"/>
      <c r="E10" s="311"/>
      <c r="F10" s="311"/>
      <c r="G10" s="311"/>
    </row>
    <row r="11" spans="1:8" x14ac:dyDescent="0.2">
      <c r="A11" s="29" t="s">
        <v>98</v>
      </c>
      <c r="B11" s="311">
        <f>Lektionsoversigt!G28</f>
        <v>0</v>
      </c>
      <c r="C11" s="311"/>
      <c r="D11" s="311"/>
      <c r="E11" s="311"/>
      <c r="F11" s="311"/>
      <c r="G11" s="311"/>
    </row>
    <row r="12" spans="1:8" x14ac:dyDescent="0.2">
      <c r="A12" s="30" t="s">
        <v>99</v>
      </c>
      <c r="B12" s="311">
        <f>Lektionsoversigt!G29</f>
        <v>0</v>
      </c>
      <c r="C12" s="311"/>
      <c r="D12" s="311"/>
      <c r="E12" s="311"/>
      <c r="F12" s="311"/>
      <c r="G12" s="311"/>
    </row>
    <row r="13" spans="1:8" x14ac:dyDescent="0.2">
      <c r="A13" s="29" t="s">
        <v>14</v>
      </c>
      <c r="B13" s="311">
        <f>Lektionsoversigt!G30</f>
        <v>0</v>
      </c>
      <c r="C13" s="311"/>
      <c r="D13" s="311"/>
      <c r="E13" s="311"/>
      <c r="F13" s="311"/>
      <c r="G13" s="311"/>
    </row>
    <row r="14" spans="1:8" x14ac:dyDescent="0.2">
      <c r="A14" s="29" t="s">
        <v>100</v>
      </c>
      <c r="B14" s="311">
        <f>Lektionsoversigt!G33</f>
        <v>0</v>
      </c>
      <c r="C14" s="311"/>
      <c r="D14" s="311"/>
      <c r="E14" s="311"/>
      <c r="F14" s="311"/>
      <c r="G14" s="311"/>
    </row>
    <row r="15" spans="1:8" x14ac:dyDescent="0.2">
      <c r="A15" s="31"/>
      <c r="B15" s="32"/>
      <c r="C15" s="32"/>
      <c r="D15" s="32"/>
      <c r="E15" s="32"/>
      <c r="F15" s="32"/>
      <c r="G15" s="32"/>
    </row>
    <row r="16" spans="1:8" x14ac:dyDescent="0.2">
      <c r="A16" s="26" t="s">
        <v>101</v>
      </c>
      <c r="B16" s="28"/>
      <c r="C16" s="28"/>
      <c r="D16" s="32"/>
      <c r="E16" s="28"/>
      <c r="F16" s="28"/>
      <c r="G16" s="28"/>
    </row>
    <row r="17" spans="1:7" x14ac:dyDescent="0.2">
      <c r="A17" s="29" t="s">
        <v>102</v>
      </c>
      <c r="B17" s="311">
        <f>IF(Lektionsoversigt!G31&lt;&gt;0,Lektionsoversigt!G31,Lektionsoversigt!$G$27)</f>
        <v>0</v>
      </c>
      <c r="C17" s="311"/>
      <c r="D17" s="311"/>
      <c r="E17" s="311"/>
      <c r="F17" s="311"/>
      <c r="G17" s="311"/>
    </row>
    <row r="18" spans="1:7" ht="13.15" customHeight="1" x14ac:dyDescent="0.2">
      <c r="A18" s="29" t="s">
        <v>103</v>
      </c>
      <c r="B18" s="311">
        <f>IF(Lektionsoversigt!G32&lt;&gt;0,Lektionsoversigt!G32,Lektionsoversigt!$G$27)</f>
        <v>0</v>
      </c>
      <c r="C18" s="311"/>
      <c r="D18" s="311"/>
      <c r="E18" s="311"/>
      <c r="F18" s="311"/>
      <c r="G18" s="311"/>
    </row>
    <row r="19" spans="1:7" x14ac:dyDescent="0.2">
      <c r="A19" s="28"/>
      <c r="B19" s="28"/>
      <c r="C19" s="28"/>
      <c r="D19" s="32"/>
      <c r="E19" s="28"/>
      <c r="F19" s="28"/>
      <c r="G19" s="28"/>
    </row>
    <row r="20" spans="1:7" ht="12.75" customHeight="1" x14ac:dyDescent="0.2">
      <c r="A20" s="26" t="s">
        <v>104</v>
      </c>
      <c r="B20" s="27"/>
      <c r="C20" s="28"/>
      <c r="D20" s="28"/>
      <c r="E20" s="28"/>
      <c r="F20" s="28"/>
      <c r="G20" s="28"/>
    </row>
    <row r="21" spans="1:7" x14ac:dyDescent="0.2">
      <c r="A21" s="312" t="s">
        <v>105</v>
      </c>
      <c r="B21" s="312"/>
      <c r="C21" s="312"/>
      <c r="D21" s="313">
        <f>Lektionsoversigt!G24</f>
        <v>0</v>
      </c>
      <c r="E21" s="314"/>
      <c r="F21" s="314"/>
      <c r="G21" s="315"/>
    </row>
    <row r="22" spans="1:7" x14ac:dyDescent="0.2">
      <c r="A22" s="312" t="s">
        <v>106</v>
      </c>
      <c r="B22" s="312"/>
      <c r="C22" s="312"/>
      <c r="D22" s="313">
        <f>Lektionsoversigt!G25</f>
        <v>0</v>
      </c>
      <c r="E22" s="314"/>
      <c r="F22" s="314"/>
      <c r="G22" s="315"/>
    </row>
    <row r="23" spans="1:7" x14ac:dyDescent="0.2">
      <c r="D23" s="23"/>
    </row>
    <row r="24" spans="1:7" x14ac:dyDescent="0.2">
      <c r="A24" s="15" t="s">
        <v>107</v>
      </c>
      <c r="B24" s="4"/>
      <c r="D24" s="21"/>
    </row>
    <row r="25" spans="1:7" ht="13.5" customHeight="1" x14ac:dyDescent="0.2">
      <c r="A25" s="22" t="s">
        <v>108</v>
      </c>
      <c r="B25" s="310">
        <f>Lektionsoversigt!G43</f>
        <v>0</v>
      </c>
      <c r="C25" s="310"/>
      <c r="D25" s="310">
        <f>Lektionsoversigt!G69</f>
        <v>0</v>
      </c>
      <c r="E25" s="310"/>
      <c r="F25" s="310">
        <f>Lektionsoversigt!G107</f>
        <v>0</v>
      </c>
      <c r="G25" s="310"/>
    </row>
    <row r="26" spans="1:7" ht="13.5" customHeight="1" x14ac:dyDescent="0.2">
      <c r="A26" s="22" t="s">
        <v>109</v>
      </c>
      <c r="B26" s="24">
        <f>Lektionsoversigt!B44</f>
        <v>0.33333333333333331</v>
      </c>
      <c r="C26" s="24">
        <f>Lektionsoversigt!C66</f>
        <v>0.6562479333333332</v>
      </c>
      <c r="D26" s="24">
        <f>Lektionsoversigt!B70</f>
        <v>0.33333333333333331</v>
      </c>
      <c r="E26" s="24">
        <f>Lektionsoversigt!C98</f>
        <v>0.6458313333333332</v>
      </c>
      <c r="F26" s="24">
        <f>Lektionsoversigt!B108</f>
        <v>0.33333333333333331</v>
      </c>
      <c r="G26" s="24">
        <f>Lektionsoversigt!C126</f>
        <v>0.60763713333333325</v>
      </c>
    </row>
    <row r="27" spans="1:7" x14ac:dyDescent="0.2">
      <c r="B27" s="4"/>
    </row>
    <row r="28" spans="1:7" x14ac:dyDescent="0.2">
      <c r="A28" s="15" t="s">
        <v>110</v>
      </c>
      <c r="B28" s="4" t="s">
        <v>111</v>
      </c>
      <c r="C28" s="4" t="s">
        <v>112</v>
      </c>
      <c r="D28" s="4" t="s">
        <v>113</v>
      </c>
      <c r="E28" s="4" t="s">
        <v>114</v>
      </c>
    </row>
    <row r="29" spans="1:7" x14ac:dyDescent="0.2">
      <c r="A29" s="22" t="s">
        <v>115</v>
      </c>
      <c r="B29" s="152" t="str">
        <f>IF(Lektionsoversigt!J34&gt;0,Lektionsoversigt!G69,"Ikke aktuel")</f>
        <v>Ikke aktuel</v>
      </c>
      <c r="C29" s="152" t="str">
        <f>IF(Lektionsoversigt!J36&gt;0,Lektionsoversigt!G69,"Ikke aktuel")</f>
        <v>Ikke aktuel</v>
      </c>
      <c r="D29" s="152" t="str">
        <f>IF(Lektionsoversigt!J38&gt;0,Lektionsoversigt!G107,"Ikke aktuel")</f>
        <v>Ikke aktuel</v>
      </c>
      <c r="E29" s="152" t="str">
        <f>IF(Lektionsoversigt!J40&gt;0,Lektionsoversigt!G107,"Ikke aktuel")</f>
        <v>Ikke aktuel</v>
      </c>
    </row>
    <row r="30" spans="1:7" x14ac:dyDescent="0.2">
      <c r="A30" s="22" t="s">
        <v>116</v>
      </c>
      <c r="B30" s="10">
        <f>Lektionsoversigt!B84</f>
        <v>0.49999893333333334</v>
      </c>
      <c r="C30" s="10">
        <f>Lektionsoversigt!B102</f>
        <v>0.6458313333333332</v>
      </c>
      <c r="D30" s="10">
        <f>Lektionsoversigt!B133</f>
        <v>0.60763713333333325</v>
      </c>
      <c r="E30" s="10">
        <f>Lektionsoversigt!B131</f>
        <v>0.60763713333333325</v>
      </c>
    </row>
    <row r="31" spans="1:7" x14ac:dyDescent="0.2">
      <c r="A31" s="25" t="s">
        <v>117</v>
      </c>
      <c r="B31" s="10" t="str">
        <f>Lektionsoversigt!C84</f>
        <v/>
      </c>
      <c r="C31" s="10">
        <f>Lektionsoversigt!C102</f>
        <v>0.68749773333333319</v>
      </c>
      <c r="D31" s="10">
        <f>Lektionsoversigt!C133</f>
        <v>0.66319233333333327</v>
      </c>
      <c r="E31" s="10">
        <f>Lektionsoversigt!C131</f>
        <v>0.64930353333333324</v>
      </c>
    </row>
  </sheetData>
  <sheetProtection algorithmName="SHA-512" hashValue="v/4UBNAKxdHpT1lxE9jam0DGW8aQZio7dhMZAqqw+OwYX9Zmb7axfhv+mAUTYUYQGf2Kw8U8IzhJtrBXnBPnSw==" saltValue="LiibiTXPT7WKy9+TCsH/8A==" spinCount="100000" sheet="1" objects="1" scenarios="1"/>
  <mergeCells count="15">
    <mergeCell ref="B25:C25"/>
    <mergeCell ref="D25:E25"/>
    <mergeCell ref="F25:G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49B15506-48A0-471C-8FCB-A1C9AE023753}"/>
</file>

<file path=customXml/itemProps2.xml><?xml version="1.0" encoding="utf-8"?>
<ds:datastoreItem xmlns:ds="http://schemas.openxmlformats.org/officeDocument/2006/customXml" ds:itemID="{60D82C77-4961-483B-816A-2C5143B8AE97}"/>
</file>

<file path=customXml/itemProps3.xml><?xml version="1.0" encoding="utf-8"?>
<ds:datastoreItem xmlns:ds="http://schemas.openxmlformats.org/officeDocument/2006/customXml" ds:itemID="{A790A613-E7C7-48A7-A8C0-04C045FC5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>Transporterhvervets UddannelsesRåd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