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58F168A5-4F46-42AB-A0CB-807CDBF392FD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8" i="1"/>
  <c r="B46" i="1"/>
  <c r="B44" i="1"/>
  <c r="B40" i="1"/>
  <c r="B36" i="1"/>
  <c r="B150" i="1"/>
  <c r="B119" i="1"/>
  <c r="B53" i="1"/>
  <c r="B97" i="1"/>
  <c r="B42" i="1"/>
  <c r="B93" i="1"/>
  <c r="D91" i="1"/>
  <c r="D65" i="1"/>
  <c r="F163" i="1" l="1"/>
  <c r="F165" i="1"/>
  <c r="B38" i="3" l="1"/>
  <c r="B37" i="3"/>
  <c r="B36" i="3"/>
  <c r="B35" i="3"/>
  <c r="B34" i="3"/>
  <c r="B33" i="3"/>
  <c r="B32" i="3"/>
  <c r="B31" i="3"/>
  <c r="F144" i="1"/>
  <c r="F146" i="1"/>
  <c r="F169" i="1"/>
  <c r="F167" i="1"/>
  <c r="B98" i="1"/>
  <c r="B18" i="3" l="1"/>
  <c r="B17" i="3"/>
  <c r="D22" i="3"/>
  <c r="D21" i="3"/>
  <c r="B14" i="3"/>
  <c r="B10" i="3"/>
  <c r="B11" i="3"/>
  <c r="B12" i="3"/>
  <c r="B13" i="3"/>
  <c r="B9" i="3"/>
  <c r="F113" i="1" l="1"/>
  <c r="H26" i="3" l="1"/>
  <c r="F95" i="1" l="1"/>
  <c r="C150" i="1" l="1"/>
  <c r="B152" i="1" s="1"/>
  <c r="D158" i="1"/>
  <c r="D155" i="1"/>
  <c r="D152" i="1"/>
  <c r="C152" i="1" l="1"/>
  <c r="B153" i="1" s="1"/>
  <c r="C153" i="1" s="1"/>
  <c r="D130" i="1" l="1"/>
  <c r="D68" i="1"/>
  <c r="D62" i="1"/>
  <c r="D56" i="1"/>
  <c r="F26" i="3"/>
  <c r="D111" i="1"/>
  <c r="B80" i="1" l="1"/>
  <c r="D26" i="3" s="1"/>
  <c r="I94" i="1" l="1"/>
  <c r="D136" i="1"/>
  <c r="D133" i="1"/>
  <c r="D127" i="1"/>
  <c r="D124" i="1"/>
  <c r="D121" i="1"/>
  <c r="D107" i="1"/>
  <c r="D104" i="1"/>
  <c r="D101" i="1"/>
  <c r="D88" i="1"/>
  <c r="D85" i="1"/>
  <c r="D82" i="1"/>
  <c r="D74" i="1"/>
  <c r="D71" i="1"/>
  <c r="G52" i="1"/>
  <c r="B25" i="3" s="1"/>
  <c r="B26" i="3"/>
  <c r="D53" i="1"/>
  <c r="C119" i="1"/>
  <c r="C80" i="1"/>
  <c r="G11" i="1"/>
  <c r="F19" i="1"/>
  <c r="H19" i="1"/>
  <c r="I19" i="1"/>
  <c r="G79" i="1" l="1"/>
  <c r="C53" i="1"/>
  <c r="B54" i="1" s="1"/>
  <c r="C54" i="1" s="1"/>
  <c r="B56" i="1" s="1"/>
  <c r="C56" i="1" s="1"/>
  <c r="B57" i="1" s="1"/>
  <c r="C57" i="1" s="1"/>
  <c r="B59" i="1" s="1"/>
  <c r="B82" i="1"/>
  <c r="C82" i="1" s="1"/>
  <c r="B83" i="1" s="1"/>
  <c r="C83" i="1" s="1"/>
  <c r="B85" i="1" s="1"/>
  <c r="C85" i="1" s="1"/>
  <c r="B86" i="1" s="1"/>
  <c r="C86" i="1" s="1"/>
  <c r="B121" i="1"/>
  <c r="C121" i="1" s="1"/>
  <c r="B122" i="1" s="1"/>
  <c r="C122" i="1" s="1"/>
  <c r="B124" i="1" s="1"/>
  <c r="C124" i="1" s="1"/>
  <c r="B125" i="1" s="1"/>
  <c r="C125" i="1" s="1"/>
  <c r="C32" i="3" l="1"/>
  <c r="C31" i="3"/>
  <c r="G118" i="1"/>
  <c r="G19" i="1" s="1"/>
  <c r="F25" i="3"/>
  <c r="D25" i="3"/>
  <c r="B88" i="1"/>
  <c r="C88" i="1" s="1"/>
  <c r="B89" i="1" s="1"/>
  <c r="B127" i="1"/>
  <c r="C127" i="1" s="1"/>
  <c r="B128" i="1" s="1"/>
  <c r="C128" i="1" s="1"/>
  <c r="B130" i="1" s="1"/>
  <c r="C130" i="1" s="1"/>
  <c r="B131" i="1" s="1"/>
  <c r="C131" i="1" s="1"/>
  <c r="C59" i="1"/>
  <c r="B60" i="1" s="1"/>
  <c r="C60" i="1" s="1"/>
  <c r="C34" i="3" l="1"/>
  <c r="C33" i="3"/>
  <c r="G149" i="1"/>
  <c r="H25" i="3"/>
  <c r="C89" i="1"/>
  <c r="B91" i="1" s="1"/>
  <c r="C91" i="1" s="1"/>
  <c r="B92" i="1" s="1"/>
  <c r="C92" i="1" s="1"/>
  <c r="B133" i="1"/>
  <c r="C133" i="1" s="1"/>
  <c r="B134" i="1" s="1"/>
  <c r="C134" i="1" s="1"/>
  <c r="B136" i="1" s="1"/>
  <c r="C136" i="1" s="1"/>
  <c r="B137" i="1" s="1"/>
  <c r="C137" i="1" s="1"/>
  <c r="B62" i="1"/>
  <c r="C62" i="1" s="1"/>
  <c r="B63" i="1" s="1"/>
  <c r="C63" i="1" s="1"/>
  <c r="B65" i="1" s="1"/>
  <c r="C65" i="1" s="1"/>
  <c r="B66" i="1" s="1"/>
  <c r="C66" i="1" s="1"/>
  <c r="C36" i="3" l="1"/>
  <c r="C35" i="3"/>
  <c r="C38" i="3"/>
  <c r="C37" i="3"/>
  <c r="B139" i="1"/>
  <c r="C139" i="1" s="1"/>
  <c r="G26" i="3"/>
  <c r="B94" i="1"/>
  <c r="B68" i="1"/>
  <c r="C68" i="1" s="1"/>
  <c r="B69" i="1" s="1"/>
  <c r="C69" i="1" s="1"/>
  <c r="B71" i="1" s="1"/>
  <c r="C71" i="1" s="1"/>
  <c r="B72" i="1" s="1"/>
  <c r="C72" i="1" s="1"/>
  <c r="D31" i="3" l="1"/>
  <c r="C94" i="1"/>
  <c r="E31" i="3" s="1"/>
  <c r="B143" i="1"/>
  <c r="D34" i="3" s="1"/>
  <c r="B74" i="1"/>
  <c r="C74" i="1" s="1"/>
  <c r="B75" i="1" s="1"/>
  <c r="C75" i="1" s="1"/>
  <c r="C26" i="3" s="1"/>
  <c r="C143" i="1" l="1"/>
  <c r="E34" i="3" s="1"/>
  <c r="B145" i="1"/>
  <c r="B96" i="1"/>
  <c r="C96" i="1" s="1"/>
  <c r="B99" i="1" l="1"/>
  <c r="C145" i="1"/>
  <c r="D33" i="3"/>
  <c r="C99" i="1" l="1"/>
  <c r="B101" i="1" s="1"/>
  <c r="C101" i="1" s="1"/>
  <c r="B102" i="1" s="1"/>
  <c r="C102" i="1" s="1"/>
  <c r="B104" i="1" s="1"/>
  <c r="C104" i="1" s="1"/>
  <c r="B105" i="1" s="1"/>
  <c r="C105" i="1" s="1"/>
  <c r="B107" i="1" s="1"/>
  <c r="C107" i="1" s="1"/>
  <c r="B108" i="1" s="1"/>
  <c r="C108" i="1" s="1"/>
  <c r="B111" i="1" s="1"/>
  <c r="C111" i="1" s="1"/>
  <c r="B112" i="1" s="1"/>
  <c r="K97" i="1"/>
  <c r="B147" i="1"/>
  <c r="E33" i="3"/>
  <c r="E26" i="3" l="1"/>
  <c r="D32" i="3"/>
  <c r="C112" i="1"/>
  <c r="E32" i="3" s="1"/>
  <c r="B155" i="1"/>
  <c r="B114" i="1" l="1"/>
  <c r="C155" i="1"/>
  <c r="B156" i="1" s="1"/>
  <c r="C156" i="1" l="1"/>
  <c r="B158" i="1" s="1"/>
  <c r="C158" i="1" l="1"/>
  <c r="B159" i="1" s="1"/>
  <c r="C159" i="1" l="1"/>
  <c r="B161" i="1" l="1"/>
  <c r="C161" i="1" s="1"/>
  <c r="I26" i="3"/>
  <c r="B162" i="1" l="1"/>
  <c r="D35" i="3" s="1"/>
  <c r="B166" i="1"/>
  <c r="B164" i="1"/>
  <c r="B168" i="1"/>
  <c r="C162" i="1"/>
  <c r="E35" i="3" s="1"/>
  <c r="D36" i="3" l="1"/>
  <c r="C164" i="1"/>
  <c r="E36" i="3" s="1"/>
  <c r="D37" i="3"/>
  <c r="C166" i="1"/>
  <c r="E37" i="3" s="1"/>
  <c r="D38" i="3"/>
  <c r="C168" i="1"/>
  <c r="E38" i="3" l="1"/>
  <c r="B170" i="1"/>
  <c r="C1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Særlig info:
Kunne være, hvis adgang til undervisning eller eksamen kræver særlige foranstaltninger eller lignende. (Eksempelvis: Ringe til portner, tlf. xx xx xx xx). Anmærkning overføres aut. til Anmeldelse-Bestillings-ark.</t>
        </r>
      </text>
    </comment>
  </commentList>
</comments>
</file>

<file path=xl/sharedStrings.xml><?xml version="1.0" encoding="utf-8"?>
<sst xmlns="http://schemas.openxmlformats.org/spreadsheetml/2006/main" count="189" uniqueCount="139">
  <si>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</si>
  <si>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</si>
  <si>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</si>
  <si>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</si>
  <si>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</si>
  <si>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</si>
  <si>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</si>
  <si>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</si>
  <si>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</si>
  <si>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</si>
  <si>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</si>
  <si>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</si>
  <si>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</si>
  <si>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</si>
  <si>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</si>
  <si>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</si>
  <si>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</si>
  <si>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</si>
  <si>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 - repetition grundkursus:</t>
  </si>
  <si>
    <t>Antal kursister - repetition grundkursus + klasse 1:</t>
  </si>
  <si>
    <t>Antal kursister - repetition grundkursus + klasse 1 + Tank:</t>
  </si>
  <si>
    <t>Antal kursister - repetition grundkursus + Tank:</t>
  </si>
  <si>
    <t>Antal kursister - repetition grundkursus + klasse 7:</t>
  </si>
  <si>
    <t>Antal kursister - repetition grundkursus + klasse 1 + klasse 7:</t>
  </si>
  <si>
    <t>Antal kursister - repetition grundkursus + Tank + klasse 7:</t>
  </si>
  <si>
    <t>Antal kursister - repetition grundkursus + klasse 1 + Tank + klasse 7: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</si>
  <si>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</si>
  <si>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</si>
  <si>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</si>
  <si>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</si>
  <si>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</si>
  <si>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</si>
  <si>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</si>
  <si>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</si>
  <si>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</si>
  <si>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</si>
  <si>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</si>
  <si>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</si>
  <si>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</si>
  <si>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</si>
  <si>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</si>
  <si>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</si>
  <si>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</si>
  <si>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</si>
  <si>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</si>
  <si>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</si>
  <si>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</si>
  <si>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</si>
  <si>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</si>
  <si>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</si>
  <si>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</si>
  <si>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r>
      <rPr>
        <b/>
        <sz val="11"/>
        <rFont val="Tahoma"/>
        <family val="2"/>
      </rPr>
      <t>Praktisk øvelse</t>
    </r>
    <r>
      <rPr>
        <sz val="11"/>
        <rFont val="Tahoma"/>
        <family val="2"/>
      </rPr>
      <t xml:space="preserve"> - Grundlæggende viden om brug af: Køretøjets udstyr/brandslukningsudstyr</t>
    </r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</si>
  <si>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</si>
  <si>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</si>
  <si>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</si>
  <si>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</si>
  <si>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Formål med- og betjening af- evt. teknisk udstyr på køretøjer. Eks. Køleanlæg etc.</t>
  </si>
  <si>
    <t>Klargøring til eksamen</t>
  </si>
  <si>
    <t>Eksamen for</t>
  </si>
  <si>
    <t>Repetition Grundkursus</t>
  </si>
  <si>
    <t>Evaluering af eksamen mv. og afslutning af kursus for disse elever.</t>
  </si>
  <si>
    <r>
      <t>Klasse 1</t>
    </r>
    <r>
      <rPr>
        <sz val="11"/>
        <rFont val="Tahoma"/>
        <family val="2"/>
      </rPr>
      <t xml:space="preserve"> </t>
    </r>
  </si>
  <si>
    <t>Repetition af særlige regler for klasse 1</t>
  </si>
  <si>
    <t>Særlige risici i forbindelse med eksplosive og pyrotekniske stoffer og genstande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</si>
  <si>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</si>
  <si>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</si>
  <si>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</si>
  <si>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Bestemmelser vedrørende eksamen</t>
  </si>
  <si>
    <t>Kursister der skal repetere kombinationen Grund + klasse 1 - går til eksamen</t>
  </si>
  <si>
    <t>Pause og forberedelse til eksamen</t>
  </si>
  <si>
    <t>Repetition Grundkursus + kl. 1</t>
  </si>
  <si>
    <t>-</t>
  </si>
  <si>
    <t>Kursister der også skal repetere tank og/ eller klasse 7 fortsætter undervisningen, iht. planen, dag 3 og/ eller dag 4</t>
  </si>
  <si>
    <t>Dag 3</t>
  </si>
  <si>
    <r>
      <rPr>
        <b/>
        <sz val="11"/>
        <rFont val="Tahoma"/>
        <family val="2"/>
      </rPr>
      <t>Tank</t>
    </r>
    <r>
      <rPr>
        <sz val="11"/>
        <rFont val="Tahoma"/>
        <family val="2"/>
      </rPr>
      <t xml:space="preserve"> </t>
    </r>
  </si>
  <si>
    <t>Repetition af særlige regler for Tank. Godkendelsesattester</t>
  </si>
  <si>
    <t>, -mærkning, afmærkning med faresedler og orangefarvede skilte mv.</t>
  </si>
  <si>
    <t>Generel teoretisk viden om de forskellige og forskelligartede lastnings- og aflæsningssystemer</t>
  </si>
  <si>
    <t>Hvorledes køretøjer reagerer under kørsel, herunder ladningens bevægelser</t>
  </si>
  <si>
    <t>Skvulpeplader, rumopdeling m.v.</t>
  </si>
  <si>
    <t>Praktisk øvelse TANK</t>
  </si>
  <si>
    <t>Særlige risici og indsatsmuligheder vedr. uheld, ifm. tankvognstransporter af farligt gods</t>
  </si>
  <si>
    <t>Middag</t>
  </si>
  <si>
    <t>Opsamling og evaluering af praktisk øvelse</t>
  </si>
  <si>
    <t>Forholdsregler i forbindelse med statisk elektricitet</t>
  </si>
  <si>
    <t>Tunnelrestriktioner</t>
  </si>
  <si>
    <t>repetition og opsamling på tanklektioner</t>
  </si>
  <si>
    <t>Pause og klargøring til eksamen</t>
  </si>
  <si>
    <t>Kursister der skal repetere kombinationen Grund + Tank (om nogen) - går til eksamen</t>
  </si>
  <si>
    <t>Kursister der skal repetere kombinationen Grund + klasse 1 + Tank (om nogen) - går til eksamen</t>
  </si>
  <si>
    <t>Kursister der også skal repetere klasse 7, holder fri og møder igen dag 4</t>
  </si>
  <si>
    <t>Repetition grund + tank</t>
  </si>
  <si>
    <t>Repetition grund + klasse 1 + tank</t>
  </si>
  <si>
    <t>Dag 4</t>
  </si>
  <si>
    <r>
      <t>Klasse 7</t>
    </r>
    <r>
      <rPr>
        <sz val="11"/>
        <rFont val="Tahoma"/>
        <family val="2"/>
      </rPr>
      <t xml:space="preserve"> </t>
    </r>
  </si>
  <si>
    <t>Repetition af særlige regler for klasse 7</t>
  </si>
  <si>
    <t>Herunder strålingstyper, særlige farer i forbindelse med ioniserende stråling</t>
  </si>
  <si>
    <t>Klassens særlige opbygning, undtagelseskolli og andre kollityper</t>
  </si>
  <si>
    <t>Særlige krav vedrørende emballering, håndtering, sammenlæsning og stuvning af radioaktive stoffer</t>
  </si>
  <si>
    <t>Særlige forholdsregler, der skal tages i tilfælde af en ulykke, der involverer radioaktive stoffer</t>
  </si>
  <si>
    <t>Middag - klargøring til eksamen</t>
  </si>
  <si>
    <t>Repetition grund + klasse 7</t>
  </si>
  <si>
    <t>Instruktør (eksamensvagt) - hvis anden:</t>
  </si>
  <si>
    <t>Repetition grund + klasse1 + klasse 7</t>
  </si>
  <si>
    <t>Repetition grund + tank + klasse 7</t>
  </si>
  <si>
    <t>Repetition grund + klasse 1 + tank + klasse 7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</si>
  <si>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</si>
  <si>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</si>
  <si>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</si>
  <si>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</si>
  <si>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</si>
  <si>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</si>
  <si>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</si>
  <si>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</si>
  <si>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</si>
  <si>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</si>
  <si>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</si>
  <si>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</si>
  <si>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</si>
  <si>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</si>
  <si>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</si>
  <si>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</si>
  <si>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</si>
  <si>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</si>
  <si>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</si>
  <si>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</si>
  <si>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</si>
  <si>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Antal kursister</t>
  </si>
  <si>
    <t>Eksamensdato</t>
  </si>
  <si>
    <t>Start tidspunkt</t>
  </si>
  <si>
    <t xml:space="preserve">Slut tidspunkt </t>
  </si>
  <si>
    <t>Grund</t>
  </si>
  <si>
    <t>Grund + kl. 1</t>
  </si>
  <si>
    <t>Grund + kl. 1 + tank</t>
  </si>
  <si>
    <t>Grund + tank</t>
  </si>
  <si>
    <t>Grund + kl. 7</t>
  </si>
  <si>
    <t>Grund + kl. 1 + kl. 7</t>
  </si>
  <si>
    <t>Grund + tank + kl. 7</t>
  </si>
  <si>
    <t>Grund + kl. 1 + tank + kl.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</si>
</sst>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hh:mm;@"/>
    <numFmt numFmtId="166" formatCode="dd/mm/yy;@"/>
  </numFmts>
  <fonts count="20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1" applyAlignment="1" applyProtection="1"/>
    <xf numFmtId="0" fontId="1" fillId="0" borderId="0" xfId="2" applyFont="1" applyAlignment="1">
      <alignment wrapText="1"/>
    </xf>
    <xf numFmtId="0" fontId="1" fillId="0" borderId="0" xfId="0" applyFont="1" applyAlignment="1">
      <alignment vertical="center"/>
    </xf>
    <xf numFmtId="20" fontId="0" fillId="0" borderId="1" xfId="0" applyNumberFormat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3" fillId="0" borderId="0" xfId="0" applyFont="1"/>
    <xf numFmtId="0" fontId="3" fillId="0" borderId="0" xfId="0" applyFont="1"/>
    <xf numFmtId="0" fontId="10" fillId="0" borderId="1" xfId="0" applyFont="1" applyBorder="1" applyAlignment="1">
      <alignment vertical="top" wrapText="1"/>
    </xf>
    <xf numFmtId="49" fontId="3" fillId="0" borderId="0" xfId="0" applyNumberFormat="1" applyFont="1"/>
    <xf numFmtId="20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20" fontId="2" fillId="0" borderId="50" xfId="0" applyNumberFormat="1" applyFont="1" applyBorder="1" applyAlignment="1">
      <alignment horizontal="center"/>
    </xf>
    <xf numFmtId="0" fontId="11" fillId="0" borderId="0" xfId="2" applyFont="1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vertical="top" wrapText="1"/>
    </xf>
    <xf numFmtId="0" fontId="10" fillId="0" borderId="5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0" fillId="0" borderId="1" xfId="0" applyFont="1" applyBorder="1"/>
    <xf numFmtId="0" fontId="15" fillId="0" borderId="0" xfId="0" applyFont="1"/>
    <xf numFmtId="164" fontId="17" fillId="2" borderId="2" xfId="0" applyNumberFormat="1" applyFont="1" applyFill="1" applyBorder="1" applyAlignment="1" applyProtection="1">
      <alignment horizontal="center"/>
      <protection locked="0"/>
    </xf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8" xfId="0" applyFont="1" applyFill="1" applyBorder="1"/>
    <xf numFmtId="20" fontId="17" fillId="2" borderId="3" xfId="0" applyNumberFormat="1" applyFont="1" applyFill="1" applyBorder="1" applyAlignment="1" applyProtection="1">
      <alignment horizontal="center"/>
      <protection locked="0"/>
    </xf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37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left"/>
    </xf>
    <xf numFmtId="0" fontId="17" fillId="3" borderId="49" xfId="0" applyFont="1" applyFill="1" applyBorder="1" applyAlignment="1">
      <alignment horizontal="left"/>
    </xf>
    <xf numFmtId="0" fontId="17" fillId="3" borderId="49" xfId="0" applyFont="1" applyFill="1" applyBorder="1" applyAlignment="1">
      <alignment horizontal="center"/>
    </xf>
    <xf numFmtId="0" fontId="17" fillId="2" borderId="4" xfId="0" applyFont="1" applyFill="1" applyBorder="1" applyAlignment="1" applyProtection="1">
      <alignment horizontal="center"/>
      <protection locked="0"/>
    </xf>
    <xf numFmtId="0" fontId="16" fillId="3" borderId="49" xfId="0" applyFont="1" applyFill="1" applyBorder="1"/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7" fillId="0" borderId="36" xfId="0" applyFont="1" applyBorder="1"/>
    <xf numFmtId="164" fontId="17" fillId="0" borderId="4" xfId="0" applyNumberFormat="1" applyFont="1" applyBorder="1" applyAlignment="1">
      <alignment horizontal="center"/>
    </xf>
    <xf numFmtId="0" fontId="16" fillId="4" borderId="7" xfId="0" applyFont="1" applyFill="1" applyBorder="1"/>
    <xf numFmtId="0" fontId="16" fillId="4" borderId="3" xfId="0" applyFont="1" applyFill="1" applyBorder="1"/>
    <xf numFmtId="20" fontId="16" fillId="12" borderId="17" xfId="0" applyNumberFormat="1" applyFont="1" applyFill="1" applyBorder="1" applyAlignment="1">
      <alignment horizontal="center" vertical="center"/>
    </xf>
    <xf numFmtId="20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20" fontId="16" fillId="0" borderId="24" xfId="0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28" xfId="0" applyFont="1" applyBorder="1" applyAlignment="1">
      <alignment horizontal="center"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7" fillId="0" borderId="19" xfId="0" applyFont="1" applyBorder="1"/>
    <xf numFmtId="164" fontId="17" fillId="2" borderId="55" xfId="0" applyNumberFormat="1" applyFont="1" applyFill="1" applyBorder="1" applyAlignment="1" applyProtection="1">
      <alignment horizontal="center"/>
      <protection locked="0"/>
    </xf>
    <xf numFmtId="0" fontId="16" fillId="4" borderId="49" xfId="0" applyFont="1" applyFill="1" applyBorder="1"/>
    <xf numFmtId="0" fontId="16" fillId="4" borderId="8" xfId="0" applyFont="1" applyFill="1" applyBorder="1"/>
    <xf numFmtId="0" fontId="16" fillId="13" borderId="1" xfId="0" applyFont="1" applyFill="1" applyBorder="1" applyAlignment="1" applyProtection="1">
      <alignment horizontal="center"/>
      <protection locked="0"/>
    </xf>
    <xf numFmtId="0" fontId="16" fillId="5" borderId="21" xfId="2" applyFont="1" applyFill="1" applyBorder="1" applyAlignment="1">
      <alignment horizontal="left" wrapText="1"/>
    </xf>
    <xf numFmtId="0" fontId="16" fillId="5" borderId="22" xfId="2" applyFont="1" applyFill="1" applyBorder="1" applyAlignment="1">
      <alignment horizontal="left" wrapText="1"/>
    </xf>
    <xf numFmtId="0" fontId="16" fillId="0" borderId="5" xfId="2" applyFont="1" applyBorder="1" applyAlignment="1">
      <alignment horizontal="center" vertical="center" wrapText="1"/>
    </xf>
    <xf numFmtId="0" fontId="17" fillId="0" borderId="59" xfId="2" applyFont="1" applyBorder="1" applyAlignment="1">
      <alignment horizontal="center" vertical="center" wrapText="1"/>
    </xf>
    <xf numFmtId="20" fontId="16" fillId="0" borderId="31" xfId="0" applyNumberFormat="1" applyFont="1" applyBorder="1" applyAlignment="1">
      <alignment horizontal="center" vertical="center"/>
    </xf>
    <xf numFmtId="20" fontId="16" fillId="0" borderId="32" xfId="0" applyNumberFormat="1" applyFont="1" applyBorder="1" applyAlignment="1">
      <alignment horizontal="center" vertical="center"/>
    </xf>
    <xf numFmtId="0" fontId="16" fillId="13" borderId="3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/>
    </xf>
    <xf numFmtId="49" fontId="17" fillId="8" borderId="36" xfId="2" applyNumberFormat="1" applyFont="1" applyFill="1" applyBorder="1" applyAlignment="1">
      <alignment horizontal="left" vertical="top"/>
    </xf>
    <xf numFmtId="49" fontId="16" fillId="0" borderId="7" xfId="2" applyNumberFormat="1" applyFont="1" applyBorder="1" applyAlignment="1">
      <alignment horizontal="left" vertical="top"/>
    </xf>
    <xf numFmtId="49" fontId="16" fillId="0" borderId="3" xfId="2" applyNumberFormat="1" applyFont="1" applyBorder="1" applyAlignment="1">
      <alignment horizontal="left" vertical="top"/>
    </xf>
    <xf numFmtId="0" fontId="16" fillId="0" borderId="25" xfId="2" applyFont="1" applyBorder="1"/>
    <xf numFmtId="0" fontId="16" fillId="0" borderId="13" xfId="2" applyFont="1" applyBorder="1" applyAlignment="1">
      <alignment horizontal="left" vertical="top"/>
    </xf>
    <xf numFmtId="0" fontId="16" fillId="0" borderId="14" xfId="2" applyFont="1" applyBorder="1" applyAlignment="1">
      <alignment horizontal="left" vertical="top"/>
    </xf>
    <xf numFmtId="0" fontId="16" fillId="0" borderId="32" xfId="0" applyFont="1" applyBorder="1" applyAlignment="1">
      <alignment horizontal="center" vertical="center"/>
    </xf>
    <xf numFmtId="0" fontId="17" fillId="0" borderId="0" xfId="0" applyFont="1"/>
    <xf numFmtId="164" fontId="17" fillId="2" borderId="5" xfId="0" applyNumberFormat="1" applyFont="1" applyFill="1" applyBorder="1" applyAlignment="1" applyProtection="1">
      <alignment horizontal="center"/>
      <protection locked="0"/>
    </xf>
    <xf numFmtId="0" fontId="16" fillId="7" borderId="36" xfId="2" applyFont="1" applyFill="1" applyBorder="1" applyAlignment="1">
      <alignment vertical="top"/>
    </xf>
    <xf numFmtId="0" fontId="16" fillId="0" borderId="7" xfId="2" applyFont="1" applyBorder="1" applyAlignment="1">
      <alignment vertical="top"/>
    </xf>
    <xf numFmtId="0" fontId="16" fillId="0" borderId="3" xfId="2" applyFont="1" applyBorder="1" applyAlignment="1">
      <alignment vertical="top"/>
    </xf>
    <xf numFmtId="0" fontId="16" fillId="0" borderId="25" xfId="2" applyFont="1" applyBorder="1" applyAlignment="1">
      <alignment vertical="top"/>
    </xf>
    <xf numFmtId="0" fontId="16" fillId="0" borderId="13" xfId="2" applyFont="1" applyBorder="1" applyAlignment="1">
      <alignment vertical="top"/>
    </xf>
    <xf numFmtId="0" fontId="16" fillId="0" borderId="14" xfId="2" applyFont="1" applyBorder="1" applyAlignment="1">
      <alignment vertical="top"/>
    </xf>
    <xf numFmtId="0" fontId="16" fillId="0" borderId="1" xfId="2" applyFont="1" applyBorder="1" applyAlignment="1">
      <alignment wrapText="1"/>
    </xf>
    <xf numFmtId="0" fontId="16" fillId="3" borderId="13" xfId="2" applyFont="1" applyFill="1" applyBorder="1"/>
    <xf numFmtId="0" fontId="16" fillId="3" borderId="13" xfId="2" applyFont="1" applyFill="1" applyBorder="1" applyAlignment="1">
      <alignment horizontal="left" vertical="top"/>
    </xf>
    <xf numFmtId="0" fontId="16" fillId="3" borderId="14" xfId="2" applyFont="1" applyFill="1" applyBorder="1" applyAlignment="1">
      <alignment horizontal="left" vertical="top"/>
    </xf>
    <xf numFmtId="0" fontId="16" fillId="0" borderId="35" xfId="2" applyFont="1" applyBorder="1" applyAlignment="1">
      <alignment vertical="top"/>
    </xf>
    <xf numFmtId="0" fontId="16" fillId="0" borderId="21" xfId="2" applyFont="1" applyBorder="1" applyAlignment="1">
      <alignment vertical="top"/>
    </xf>
    <xf numFmtId="0" fontId="16" fillId="0" borderId="22" xfId="2" applyFont="1" applyBorder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2" applyFont="1"/>
    <xf numFmtId="0" fontId="16" fillId="0" borderId="23" xfId="2" applyFont="1" applyBorder="1"/>
    <xf numFmtId="0" fontId="16" fillId="3" borderId="50" xfId="0" applyFont="1" applyFill="1" applyBorder="1"/>
    <xf numFmtId="0" fontId="16" fillId="3" borderId="10" xfId="0" applyFont="1" applyFill="1" applyBorder="1" applyAlignment="1">
      <alignment horizontal="left" vertical="top"/>
    </xf>
    <xf numFmtId="0" fontId="16" fillId="3" borderId="28" xfId="0" applyFont="1" applyFill="1" applyBorder="1" applyAlignment="1">
      <alignment horizontal="left" vertical="top"/>
    </xf>
    <xf numFmtId="0" fontId="17" fillId="6" borderId="35" xfId="2" applyFont="1" applyFill="1" applyBorder="1" applyAlignment="1">
      <alignment horizontal="left" vertical="top"/>
    </xf>
    <xf numFmtId="0" fontId="16" fillId="6" borderId="21" xfId="2" applyFont="1" applyFill="1" applyBorder="1" applyAlignment="1">
      <alignment horizontal="left" vertical="top"/>
    </xf>
    <xf numFmtId="0" fontId="16" fillId="6" borderId="22" xfId="2" applyFont="1" applyFill="1" applyBorder="1" applyAlignment="1">
      <alignment horizontal="left" vertical="top"/>
    </xf>
    <xf numFmtId="0" fontId="16" fillId="6" borderId="25" xfId="2" applyFont="1" applyFill="1" applyBorder="1" applyAlignment="1">
      <alignment horizontal="left" vertical="top"/>
    </xf>
    <xf numFmtId="0" fontId="16" fillId="6" borderId="13" xfId="2" applyFont="1" applyFill="1" applyBorder="1" applyAlignment="1">
      <alignment horizontal="left" vertical="top"/>
    </xf>
    <xf numFmtId="0" fontId="16" fillId="6" borderId="14" xfId="2" applyFont="1" applyFill="1" applyBorder="1" applyAlignment="1">
      <alignment horizontal="left" vertical="top"/>
    </xf>
    <xf numFmtId="0" fontId="16" fillId="0" borderId="24" xfId="2" applyFont="1" applyBorder="1" applyAlignment="1">
      <alignment horizontal="left" vertical="top"/>
    </xf>
    <xf numFmtId="0" fontId="16" fillId="0" borderId="21" xfId="2" applyFont="1" applyBorder="1" applyAlignment="1">
      <alignment horizontal="left" vertical="top"/>
    </xf>
    <xf numFmtId="0" fontId="16" fillId="0" borderId="22" xfId="2" applyFont="1" applyBorder="1" applyAlignment="1">
      <alignment horizontal="left" vertical="top"/>
    </xf>
    <xf numFmtId="0" fontId="16" fillId="0" borderId="25" xfId="2" applyFont="1" applyBorder="1" applyAlignment="1">
      <alignment horizontal="left" vertical="top"/>
    </xf>
    <xf numFmtId="0" fontId="16" fillId="3" borderId="41" xfId="0" applyFont="1" applyFill="1" applyBorder="1"/>
    <xf numFmtId="0" fontId="16" fillId="3" borderId="41" xfId="0" applyFont="1" applyFill="1" applyBorder="1" applyAlignment="1">
      <alignment horizontal="left" vertical="top"/>
    </xf>
    <xf numFmtId="0" fontId="16" fillId="3" borderId="42" xfId="0" applyFont="1" applyFill="1" applyBorder="1" applyAlignment="1">
      <alignment horizontal="left" vertical="top"/>
    </xf>
    <xf numFmtId="20" fontId="17" fillId="0" borderId="53" xfId="0" applyNumberFormat="1" applyFont="1" applyBorder="1" applyAlignment="1">
      <alignment horizontal="left" vertical="top"/>
    </xf>
    <xf numFmtId="20" fontId="17" fillId="0" borderId="7" xfId="0" applyNumberFormat="1" applyFont="1" applyBorder="1" applyAlignment="1">
      <alignment horizontal="left" vertical="top"/>
    </xf>
    <xf numFmtId="20" fontId="17" fillId="0" borderId="3" xfId="0" applyNumberFormat="1" applyFont="1" applyBorder="1" applyAlignment="1">
      <alignment horizontal="left" vertical="top"/>
    </xf>
    <xf numFmtId="0" fontId="17" fillId="0" borderId="61" xfId="2" applyFont="1" applyBorder="1" applyAlignment="1">
      <alignment horizontal="center" vertical="center" wrapText="1"/>
    </xf>
    <xf numFmtId="0" fontId="16" fillId="0" borderId="48" xfId="0" applyFont="1" applyBorder="1"/>
    <xf numFmtId="0" fontId="16" fillId="0" borderId="34" xfId="0" applyFont="1" applyBorder="1" applyAlignment="1">
      <alignment horizontal="left"/>
    </xf>
    <xf numFmtId="0" fontId="16" fillId="0" borderId="41" xfId="0" applyFont="1" applyBorder="1" applyAlignment="1">
      <alignment horizontal="left"/>
    </xf>
    <xf numFmtId="0" fontId="16" fillId="0" borderId="42" xfId="0" applyFont="1" applyBorder="1" applyAlignment="1">
      <alignment horizontal="left"/>
    </xf>
    <xf numFmtId="49" fontId="17" fillId="11" borderId="36" xfId="2" applyNumberFormat="1" applyFont="1" applyFill="1" applyBorder="1" applyAlignment="1">
      <alignment horizontal="left" vertical="top"/>
    </xf>
    <xf numFmtId="165" fontId="16" fillId="0" borderId="26" xfId="0" applyNumberFormat="1" applyFont="1" applyBorder="1" applyAlignment="1">
      <alignment horizontal="center" vertical="center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4" borderId="37" xfId="0" applyFont="1" applyFill="1" applyBorder="1" applyAlignment="1">
      <alignment horizontal="left" vertical="top"/>
    </xf>
    <xf numFmtId="0" fontId="16" fillId="4" borderId="13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0" fontId="17" fillId="0" borderId="26" xfId="0" applyFont="1" applyBorder="1" applyAlignment="1">
      <alignment horizontal="center" vertical="center"/>
    </xf>
    <xf numFmtId="0" fontId="16" fillId="0" borderId="32" xfId="0" applyFont="1" applyBorder="1"/>
    <xf numFmtId="0" fontId="17" fillId="3" borderId="38" xfId="0" applyFont="1" applyFill="1" applyBorder="1" applyAlignment="1">
      <alignment horizontal="left"/>
    </xf>
    <xf numFmtId="0" fontId="17" fillId="3" borderId="38" xfId="0" applyFont="1" applyFill="1" applyBorder="1" applyAlignment="1">
      <alignment horizontal="center"/>
    </xf>
    <xf numFmtId="0" fontId="17" fillId="3" borderId="45" xfId="0" applyFont="1" applyFill="1" applyBorder="1" applyAlignment="1">
      <alignment horizontal="left"/>
    </xf>
    <xf numFmtId="0" fontId="17" fillId="3" borderId="53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center"/>
    </xf>
    <xf numFmtId="0" fontId="16" fillId="3" borderId="3" xfId="0" applyFont="1" applyFill="1" applyBorder="1"/>
    <xf numFmtId="0" fontId="17" fillId="3" borderId="60" xfId="0" applyFont="1" applyFill="1" applyBorder="1" applyAlignment="1">
      <alignment horizontal="left"/>
    </xf>
    <xf numFmtId="0" fontId="16" fillId="3" borderId="38" xfId="0" applyFont="1" applyFill="1" applyBorder="1"/>
    <xf numFmtId="0" fontId="16" fillId="3" borderId="45" xfId="0" applyFont="1" applyFill="1" applyBorder="1"/>
    <xf numFmtId="0" fontId="17" fillId="3" borderId="41" xfId="0" applyFont="1" applyFill="1" applyBorder="1" applyAlignment="1">
      <alignment horizontal="left"/>
    </xf>
    <xf numFmtId="0" fontId="17" fillId="3" borderId="41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left"/>
    </xf>
    <xf numFmtId="0" fontId="19" fillId="3" borderId="49" xfId="0" applyFont="1" applyFill="1" applyBorder="1" applyAlignment="1">
      <alignment horizontal="left"/>
    </xf>
    <xf numFmtId="0" fontId="19" fillId="3" borderId="49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left"/>
    </xf>
    <xf numFmtId="0" fontId="19" fillId="3" borderId="38" xfId="0" applyFont="1" applyFill="1" applyBorder="1" applyAlignment="1">
      <alignment horizontal="center"/>
    </xf>
    <xf numFmtId="0" fontId="19" fillId="3" borderId="41" xfId="0" applyFont="1" applyFill="1" applyBorder="1" applyAlignment="1">
      <alignment horizontal="left"/>
    </xf>
    <xf numFmtId="0" fontId="19" fillId="3" borderId="41" xfId="0" applyFont="1" applyFill="1" applyBorder="1" applyAlignment="1">
      <alignment horizontal="center"/>
    </xf>
    <xf numFmtId="0" fontId="16" fillId="3" borderId="42" xfId="0" applyFont="1" applyFill="1" applyBorder="1"/>
    <xf numFmtId="0" fontId="19" fillId="3" borderId="53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7" fillId="10" borderId="41" xfId="0" applyFont="1" applyFill="1" applyBorder="1" applyAlignment="1" applyProtection="1">
      <alignment horizontal="center"/>
      <protection locked="0"/>
    </xf>
    <xf numFmtId="0" fontId="16" fillId="3" borderId="45" xfId="0" applyFont="1" applyFill="1" applyBorder="1" applyAlignment="1">
      <alignment horizontal="center"/>
    </xf>
    <xf numFmtId="0" fontId="16" fillId="13" borderId="32" xfId="0" applyFont="1" applyFill="1" applyBorder="1" applyAlignment="1" applyProtection="1">
      <alignment horizontal="center"/>
      <protection locked="0"/>
    </xf>
    <xf numFmtId="0" fontId="18" fillId="3" borderId="44" xfId="0" applyFont="1" applyFill="1" applyBorder="1" applyAlignment="1">
      <alignment horizontal="left"/>
    </xf>
    <xf numFmtId="20" fontId="16" fillId="0" borderId="48" xfId="0" applyNumberFormat="1" applyFont="1" applyBorder="1" applyAlignment="1">
      <alignment horizontal="center" vertical="center"/>
    </xf>
    <xf numFmtId="20" fontId="16" fillId="0" borderId="27" xfId="0" applyNumberFormat="1" applyFont="1" applyBorder="1" applyAlignment="1">
      <alignment horizontal="center" vertical="center"/>
    </xf>
    <xf numFmtId="20" fontId="16" fillId="0" borderId="26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0" fontId="16" fillId="3" borderId="9" xfId="0" applyFont="1" applyFill="1" applyBorder="1" applyAlignment="1">
      <alignment horizontal="left"/>
    </xf>
    <xf numFmtId="0" fontId="18" fillId="3" borderId="60" xfId="0" applyFont="1" applyFill="1" applyBorder="1" applyAlignment="1">
      <alignment horizontal="left"/>
    </xf>
    <xf numFmtId="20" fontId="16" fillId="0" borderId="4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6" fillId="13" borderId="48" xfId="0" applyFont="1" applyFill="1" applyBorder="1" applyAlignment="1">
      <alignment horizontal="center"/>
    </xf>
    <xf numFmtId="20" fontId="16" fillId="0" borderId="15" xfId="0" applyNumberFormat="1" applyFont="1" applyBorder="1" applyAlignment="1">
      <alignment horizontal="center" vertical="center"/>
    </xf>
    <xf numFmtId="20" fontId="16" fillId="0" borderId="47" xfId="0" applyNumberFormat="1" applyFont="1" applyBorder="1" applyAlignment="1">
      <alignment horizontal="center" vertical="center"/>
    </xf>
    <xf numFmtId="20" fontId="16" fillId="0" borderId="16" xfId="0" applyNumberFormat="1" applyFont="1" applyBorder="1" applyAlignment="1">
      <alignment horizontal="center" vertical="center"/>
    </xf>
    <xf numFmtId="20" fontId="16" fillId="0" borderId="48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7" fillId="2" borderId="60" xfId="0" applyFont="1" applyFill="1" applyBorder="1" applyAlignment="1" applyProtection="1">
      <alignment horizontal="center" vertical="top"/>
      <protection locked="0"/>
    </xf>
    <xf numFmtId="0" fontId="17" fillId="2" borderId="38" xfId="0" applyFont="1" applyFill="1" applyBorder="1" applyAlignment="1" applyProtection="1">
      <alignment horizontal="center" vertical="top"/>
      <protection locked="0"/>
    </xf>
    <xf numFmtId="0" fontId="17" fillId="2" borderId="45" xfId="0" applyFont="1" applyFill="1" applyBorder="1" applyAlignment="1" applyProtection="1">
      <alignment horizontal="center" vertical="top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7" fillId="4" borderId="5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44" xfId="0" applyFont="1" applyFill="1" applyBorder="1" applyAlignment="1">
      <alignment horizontal="left" vertical="center" wrapText="1"/>
    </xf>
    <xf numFmtId="0" fontId="17" fillId="4" borderId="42" xfId="0" applyFont="1" applyFill="1" applyBorder="1" applyAlignment="1">
      <alignment horizontal="left" vertical="center" wrapText="1"/>
    </xf>
    <xf numFmtId="0" fontId="16" fillId="4" borderId="53" xfId="0" applyFont="1" applyFill="1" applyBorder="1" applyAlignment="1">
      <alignment horizontal="center" vertical="top"/>
    </xf>
    <xf numFmtId="0" fontId="16" fillId="4" borderId="7" xfId="0" applyFont="1" applyFill="1" applyBorder="1" applyAlignment="1">
      <alignment horizontal="center" vertical="top"/>
    </xf>
    <xf numFmtId="0" fontId="16" fillId="4" borderId="3" xfId="0" applyFont="1" applyFill="1" applyBorder="1" applyAlignment="1">
      <alignment horizontal="center" vertical="top"/>
    </xf>
    <xf numFmtId="0" fontId="16" fillId="4" borderId="44" xfId="0" applyFont="1" applyFill="1" applyBorder="1" applyAlignment="1">
      <alignment horizontal="center" vertical="top"/>
    </xf>
    <xf numFmtId="0" fontId="16" fillId="4" borderId="41" xfId="0" applyFont="1" applyFill="1" applyBorder="1" applyAlignment="1">
      <alignment horizontal="center" vertical="top"/>
    </xf>
    <xf numFmtId="0" fontId="16" fillId="4" borderId="42" xfId="0" applyFont="1" applyFill="1" applyBorder="1" applyAlignment="1">
      <alignment horizontal="center" vertical="top"/>
    </xf>
    <xf numFmtId="20" fontId="16" fillId="0" borderId="39" xfId="0" applyNumberFormat="1" applyFont="1" applyBorder="1" applyAlignment="1">
      <alignment horizontal="center" vertical="center"/>
    </xf>
    <xf numFmtId="20" fontId="16" fillId="0" borderId="27" xfId="0" applyNumberFormat="1" applyFont="1" applyBorder="1" applyAlignment="1">
      <alignment horizontal="center" vertical="center"/>
    </xf>
    <xf numFmtId="20" fontId="16" fillId="0" borderId="43" xfId="0" applyNumberFormat="1" applyFont="1" applyBorder="1" applyAlignment="1">
      <alignment horizontal="center" vertical="center"/>
    </xf>
    <xf numFmtId="20" fontId="16" fillId="0" borderId="26" xfId="0" applyNumberFormat="1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5" borderId="19" xfId="0" applyFont="1" applyFill="1" applyBorder="1" applyAlignment="1">
      <alignment horizontal="left" wrapText="1"/>
    </xf>
    <xf numFmtId="0" fontId="16" fillId="5" borderId="49" xfId="0" applyFont="1" applyFill="1" applyBorder="1" applyAlignment="1">
      <alignment horizontal="left" wrapText="1"/>
    </xf>
    <xf numFmtId="0" fontId="16" fillId="5" borderId="8" xfId="0" applyFont="1" applyFill="1" applyBorder="1" applyAlignment="1">
      <alignment horizontal="left" wrapText="1"/>
    </xf>
    <xf numFmtId="0" fontId="16" fillId="11" borderId="16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horizontal="center" vertical="center"/>
    </xf>
    <xf numFmtId="0" fontId="16" fillId="5" borderId="50" xfId="2" applyFont="1" applyFill="1" applyBorder="1" applyAlignment="1">
      <alignment horizontal="left" wrapText="1"/>
    </xf>
    <xf numFmtId="0" fontId="16" fillId="5" borderId="10" xfId="2" applyFont="1" applyFill="1" applyBorder="1" applyAlignment="1">
      <alignment horizontal="left" wrapText="1"/>
    </xf>
    <xf numFmtId="0" fontId="16" fillId="5" borderId="11" xfId="2" applyFont="1" applyFill="1" applyBorder="1" applyAlignment="1">
      <alignment horizontal="left" wrapText="1"/>
    </xf>
    <xf numFmtId="0" fontId="16" fillId="11" borderId="43" xfId="0" applyFont="1" applyFill="1" applyBorder="1" applyAlignment="1">
      <alignment horizontal="center" vertical="center"/>
    </xf>
    <xf numFmtId="0" fontId="16" fillId="0" borderId="35" xfId="2" applyFont="1" applyBorder="1" applyAlignment="1">
      <alignment horizontal="left" vertical="top" wrapText="1"/>
    </xf>
    <xf numFmtId="0" fontId="16" fillId="0" borderId="21" xfId="2" applyFont="1" applyBorder="1" applyAlignment="1">
      <alignment horizontal="left" vertical="top" wrapText="1"/>
    </xf>
    <xf numFmtId="0" fontId="16" fillId="0" borderId="22" xfId="2" applyFont="1" applyBorder="1" applyAlignment="1">
      <alignment horizontal="left" vertical="top" wrapText="1"/>
    </xf>
    <xf numFmtId="0" fontId="16" fillId="0" borderId="25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16" fillId="0" borderId="14" xfId="2" applyFont="1" applyBorder="1" applyAlignment="1">
      <alignment horizontal="left" vertical="top" wrapText="1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43" xfId="0" applyFont="1" applyFill="1" applyBorder="1" applyAlignment="1">
      <alignment horizontal="left"/>
    </xf>
    <xf numFmtId="0" fontId="16" fillId="3" borderId="51" xfId="0" applyFont="1" applyFill="1" applyBorder="1" applyAlignment="1">
      <alignment horizontal="left"/>
    </xf>
    <xf numFmtId="20" fontId="16" fillId="2" borderId="15" xfId="0" applyNumberFormat="1" applyFont="1" applyFill="1" applyBorder="1" applyAlignment="1" applyProtection="1">
      <alignment horizontal="center" vertical="center"/>
      <protection locked="0"/>
    </xf>
    <xf numFmtId="20" fontId="16" fillId="2" borderId="27" xfId="0" applyNumberFormat="1" applyFont="1" applyFill="1" applyBorder="1" applyAlignment="1" applyProtection="1">
      <alignment horizontal="center" vertical="center"/>
      <protection locked="0"/>
    </xf>
    <xf numFmtId="20" fontId="16" fillId="0" borderId="40" xfId="0" applyNumberFormat="1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20" fontId="16" fillId="2" borderId="39" xfId="0" applyNumberFormat="1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left"/>
      <protection locked="0"/>
    </xf>
    <xf numFmtId="0" fontId="17" fillId="2" borderId="54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16" fillId="9" borderId="53" xfId="2" applyFont="1" applyFill="1" applyBorder="1" applyAlignment="1">
      <alignment horizontal="center" wrapText="1"/>
    </xf>
    <xf numFmtId="0" fontId="16" fillId="9" borderId="7" xfId="2" applyFont="1" applyFill="1" applyBorder="1" applyAlignment="1">
      <alignment horizontal="center" wrapText="1"/>
    </xf>
    <xf numFmtId="0" fontId="16" fillId="9" borderId="3" xfId="2" applyFont="1" applyFill="1" applyBorder="1" applyAlignment="1">
      <alignment horizontal="center" wrapText="1"/>
    </xf>
    <xf numFmtId="0" fontId="16" fillId="9" borderId="37" xfId="2" applyFont="1" applyFill="1" applyBorder="1" applyAlignment="1">
      <alignment horizontal="center" wrapText="1"/>
    </xf>
    <xf numFmtId="0" fontId="16" fillId="9" borderId="13" xfId="2" applyFont="1" applyFill="1" applyBorder="1" applyAlignment="1">
      <alignment horizontal="center" wrapText="1"/>
    </xf>
    <xf numFmtId="0" fontId="16" fillId="9" borderId="14" xfId="2" applyFont="1" applyFill="1" applyBorder="1" applyAlignment="1">
      <alignment horizontal="center" wrapText="1"/>
    </xf>
    <xf numFmtId="0" fontId="16" fillId="11" borderId="48" xfId="0" applyFont="1" applyFill="1" applyBorder="1" applyAlignment="1">
      <alignment horizontal="center" vertical="center"/>
    </xf>
    <xf numFmtId="0" fontId="16" fillId="0" borderId="34" xfId="2" applyFont="1" applyBorder="1" applyAlignment="1">
      <alignment horizontal="left" vertical="top" wrapText="1"/>
    </xf>
    <xf numFmtId="0" fontId="16" fillId="0" borderId="41" xfId="2" applyFont="1" applyBorder="1" applyAlignment="1">
      <alignment horizontal="left" vertical="top" wrapText="1"/>
    </xf>
    <xf numFmtId="0" fontId="16" fillId="0" borderId="42" xfId="2" applyFont="1" applyBorder="1" applyAlignment="1">
      <alignment horizontal="left" vertical="top" wrapText="1"/>
    </xf>
    <xf numFmtId="0" fontId="17" fillId="3" borderId="17" xfId="0" applyFont="1" applyFill="1" applyBorder="1" applyAlignment="1">
      <alignment horizontal="left"/>
    </xf>
    <xf numFmtId="0" fontId="17" fillId="3" borderId="18" xfId="0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16" fillId="3" borderId="49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7" fillId="3" borderId="5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3" borderId="44" xfId="0" applyFont="1" applyFill="1" applyBorder="1" applyAlignment="1">
      <alignment horizontal="center"/>
    </xf>
    <xf numFmtId="0" fontId="17" fillId="3" borderId="42" xfId="0" applyFont="1" applyFill="1" applyBorder="1" applyAlignment="1">
      <alignment horizontal="center"/>
    </xf>
    <xf numFmtId="0" fontId="16" fillId="5" borderId="19" xfId="2" applyFont="1" applyFill="1" applyBorder="1" applyAlignment="1">
      <alignment horizontal="left"/>
    </xf>
    <xf numFmtId="0" fontId="16" fillId="5" borderId="49" xfId="2" applyFont="1" applyFill="1" applyBorder="1" applyAlignment="1">
      <alignment horizontal="left"/>
    </xf>
    <xf numFmtId="0" fontId="16" fillId="5" borderId="8" xfId="2" applyFont="1" applyFill="1" applyBorder="1" applyAlignment="1">
      <alignment horizontal="left"/>
    </xf>
    <xf numFmtId="0" fontId="16" fillId="0" borderId="24" xfId="2" applyFont="1" applyBorder="1" applyAlignment="1">
      <alignment horizontal="left" vertical="top" wrapText="1"/>
    </xf>
    <xf numFmtId="0" fontId="16" fillId="0" borderId="0" xfId="2" applyFont="1" applyAlignment="1">
      <alignment horizontal="left" vertical="top" wrapText="1"/>
    </xf>
    <xf numFmtId="0" fontId="16" fillId="0" borderId="23" xfId="2" applyFont="1" applyBorder="1" applyAlignment="1">
      <alignment horizontal="left" vertical="top" wrapText="1"/>
    </xf>
    <xf numFmtId="0" fontId="18" fillId="3" borderId="5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18" fillId="3" borderId="4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33" xfId="0" applyFont="1" applyFill="1" applyBorder="1" applyAlignment="1">
      <alignment horizontal="left"/>
    </xf>
    <xf numFmtId="0" fontId="16" fillId="3" borderId="29" xfId="0" applyFont="1" applyFill="1" applyBorder="1" applyAlignment="1">
      <alignment horizontal="left"/>
    </xf>
    <xf numFmtId="0" fontId="16" fillId="0" borderId="46" xfId="0" applyFont="1" applyBorder="1" applyAlignment="1">
      <alignment horizontal="center" vertical="center"/>
    </xf>
    <xf numFmtId="0" fontId="16" fillId="3" borderId="60" xfId="0" applyFont="1" applyFill="1" applyBorder="1" applyAlignment="1">
      <alignment horizontal="left"/>
    </xf>
    <xf numFmtId="0" fontId="16" fillId="3" borderId="3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18" fillId="3" borderId="60" xfId="0" applyFont="1" applyFill="1" applyBorder="1" applyAlignment="1">
      <alignment horizontal="left"/>
    </xf>
    <xf numFmtId="0" fontId="18" fillId="3" borderId="38" xfId="0" applyFont="1" applyFill="1" applyBorder="1" applyAlignment="1">
      <alignment horizontal="left"/>
    </xf>
    <xf numFmtId="0" fontId="18" fillId="3" borderId="41" xfId="0" applyFont="1" applyFill="1" applyBorder="1" applyAlignment="1">
      <alignment horizontal="left"/>
    </xf>
    <xf numFmtId="0" fontId="18" fillId="3" borderId="45" xfId="0" applyFont="1" applyFill="1" applyBorder="1" applyAlignment="1">
      <alignment horizontal="left"/>
    </xf>
    <xf numFmtId="0" fontId="16" fillId="6" borderId="35" xfId="2" applyFont="1" applyFill="1" applyBorder="1" applyAlignment="1">
      <alignment horizontal="left" vertical="top" wrapText="1"/>
    </xf>
    <xf numFmtId="0" fontId="16" fillId="6" borderId="21" xfId="2" applyFont="1" applyFill="1" applyBorder="1" applyAlignment="1">
      <alignment horizontal="left" vertical="top" wrapText="1"/>
    </xf>
    <xf numFmtId="0" fontId="16" fillId="6" borderId="22" xfId="2" applyFont="1" applyFill="1" applyBorder="1" applyAlignment="1">
      <alignment horizontal="left" vertical="top" wrapText="1"/>
    </xf>
    <xf numFmtId="0" fontId="16" fillId="0" borderId="4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8" xfId="2" applyFont="1" applyBorder="1" applyAlignment="1">
      <alignment horizontal="left" vertical="center" wrapText="1"/>
    </xf>
    <xf numFmtId="0" fontId="17" fillId="0" borderId="38" xfId="2" applyFont="1" applyBorder="1" applyAlignment="1">
      <alignment horizontal="left" vertical="center" wrapText="1"/>
    </xf>
    <xf numFmtId="0" fontId="17" fillId="0" borderId="45" xfId="2" applyFont="1" applyBorder="1" applyAlignment="1">
      <alignment horizontal="left" vertical="center" wrapText="1"/>
    </xf>
    <xf numFmtId="0" fontId="16" fillId="9" borderId="44" xfId="2" applyFont="1" applyFill="1" applyBorder="1" applyAlignment="1">
      <alignment horizontal="center" wrapText="1"/>
    </xf>
    <xf numFmtId="0" fontId="16" fillId="9" borderId="41" xfId="2" applyFont="1" applyFill="1" applyBorder="1" applyAlignment="1">
      <alignment horizontal="center" wrapText="1"/>
    </xf>
    <xf numFmtId="0" fontId="16" fillId="9" borderId="42" xfId="2" applyFont="1" applyFill="1" applyBorder="1" applyAlignment="1">
      <alignment horizontal="center" wrapText="1"/>
    </xf>
    <xf numFmtId="0" fontId="17" fillId="0" borderId="12" xfId="2" applyFont="1" applyBorder="1" applyAlignment="1">
      <alignment horizontal="left"/>
    </xf>
    <xf numFmtId="0" fontId="17" fillId="0" borderId="21" xfId="2" applyFont="1" applyBorder="1" applyAlignment="1">
      <alignment horizontal="left"/>
    </xf>
    <xf numFmtId="0" fontId="17" fillId="0" borderId="22" xfId="2" applyFont="1" applyBorder="1" applyAlignment="1">
      <alignment horizontal="left"/>
    </xf>
    <xf numFmtId="0" fontId="16" fillId="8" borderId="1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20" fontId="18" fillId="2" borderId="15" xfId="0" applyNumberFormat="1" applyFont="1" applyFill="1" applyBorder="1" applyAlignment="1" applyProtection="1">
      <alignment horizontal="center" vertical="center"/>
      <protection locked="0"/>
    </xf>
    <xf numFmtId="20" fontId="18" fillId="2" borderId="27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6" borderId="25" xfId="2" applyFont="1" applyFill="1" applyBorder="1" applyAlignment="1">
      <alignment horizontal="left" vertical="top" wrapText="1"/>
    </xf>
    <xf numFmtId="0" fontId="16" fillId="6" borderId="13" xfId="2" applyFont="1" applyFill="1" applyBorder="1" applyAlignment="1">
      <alignment horizontal="left" vertical="top" wrapText="1"/>
    </xf>
    <xf numFmtId="0" fontId="16" fillId="6" borderId="14" xfId="2" applyFont="1" applyFill="1" applyBorder="1" applyAlignment="1">
      <alignment horizontal="left" vertical="top" wrapText="1"/>
    </xf>
    <xf numFmtId="0" fontId="16" fillId="0" borderId="57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5" borderId="10" xfId="2" applyFont="1" applyFill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20" fontId="17" fillId="0" borderId="49" xfId="2" applyNumberFormat="1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6" fillId="6" borderId="35" xfId="2" applyFont="1" applyFill="1" applyBorder="1" applyAlignment="1">
      <alignment horizontal="left" vertical="center" wrapText="1"/>
    </xf>
    <xf numFmtId="0" fontId="16" fillId="6" borderId="21" xfId="2" applyFont="1" applyFill="1" applyBorder="1" applyAlignment="1">
      <alignment horizontal="left" vertical="center" wrapText="1"/>
    </xf>
    <xf numFmtId="0" fontId="16" fillId="6" borderId="22" xfId="2" applyFont="1" applyFill="1" applyBorder="1" applyAlignment="1">
      <alignment horizontal="left" vertical="center" wrapText="1"/>
    </xf>
    <xf numFmtId="0" fontId="16" fillId="6" borderId="25" xfId="2" applyFont="1" applyFill="1" applyBorder="1" applyAlignment="1">
      <alignment horizontal="left" vertical="center" wrapText="1"/>
    </xf>
    <xf numFmtId="0" fontId="16" fillId="6" borderId="13" xfId="2" applyFont="1" applyFill="1" applyBorder="1" applyAlignment="1">
      <alignment horizontal="left" vertical="center" wrapText="1"/>
    </xf>
    <xf numFmtId="0" fontId="16" fillId="6" borderId="14" xfId="2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21" xfId="2" applyFont="1" applyBorder="1" applyAlignment="1">
      <alignment horizontal="left" vertical="center" wrapText="1"/>
    </xf>
    <xf numFmtId="0" fontId="16" fillId="0" borderId="22" xfId="2" applyFont="1" applyBorder="1" applyAlignment="1">
      <alignment horizontal="left" vertical="center" wrapText="1"/>
    </xf>
    <xf numFmtId="0" fontId="16" fillId="0" borderId="25" xfId="2" applyFont="1" applyBorder="1" applyAlignment="1">
      <alignment horizontal="left" vertical="center" wrapText="1"/>
    </xf>
    <xf numFmtId="0" fontId="16" fillId="0" borderId="13" xfId="2" applyFont="1" applyBorder="1" applyAlignment="1">
      <alignment horizontal="left" vertical="center" wrapText="1"/>
    </xf>
    <xf numFmtId="0" fontId="16" fillId="0" borderId="14" xfId="2" applyFont="1" applyBorder="1" applyAlignment="1">
      <alignment horizontal="left" vertical="center" wrapText="1"/>
    </xf>
    <xf numFmtId="0" fontId="16" fillId="7" borderId="1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left"/>
    </xf>
    <xf numFmtId="0" fontId="17" fillId="0" borderId="52" xfId="2" applyFont="1" applyBorder="1" applyAlignment="1">
      <alignment horizontal="left"/>
    </xf>
    <xf numFmtId="0" fontId="17" fillId="0" borderId="54" xfId="2" applyFont="1" applyBorder="1" applyAlignment="1">
      <alignment horizontal="left"/>
    </xf>
    <xf numFmtId="0" fontId="17" fillId="0" borderId="2" xfId="2" applyFont="1" applyBorder="1" applyAlignment="1">
      <alignment horizontal="left"/>
    </xf>
    <xf numFmtId="0" fontId="16" fillId="0" borderId="3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20" fontId="17" fillId="0" borderId="52" xfId="0" applyNumberFormat="1" applyFont="1" applyBorder="1" applyAlignment="1">
      <alignment horizontal="left" vertical="top"/>
    </xf>
    <xf numFmtId="20" fontId="17" fillId="0" borderId="54" xfId="0" applyNumberFormat="1" applyFont="1" applyBorder="1" applyAlignment="1">
      <alignment horizontal="left" vertical="top"/>
    </xf>
    <xf numFmtId="20" fontId="17" fillId="0" borderId="2" xfId="0" applyNumberFormat="1" applyFont="1" applyBorder="1" applyAlignment="1">
      <alignment horizontal="left" vertical="top"/>
    </xf>
    <xf numFmtId="0" fontId="17" fillId="0" borderId="12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7" fillId="0" borderId="22" xfId="2" applyFont="1" applyBorder="1" applyAlignment="1">
      <alignment horizontal="left" vertical="center" wrapText="1"/>
    </xf>
    <xf numFmtId="0" fontId="16" fillId="7" borderId="32" xfId="0" applyFont="1" applyFill="1" applyBorder="1" applyAlignment="1">
      <alignment horizontal="center" vertical="center"/>
    </xf>
    <xf numFmtId="0" fontId="17" fillId="0" borderId="44" xfId="2" applyFont="1" applyBorder="1" applyAlignment="1">
      <alignment horizontal="left"/>
    </xf>
    <xf numFmtId="0" fontId="17" fillId="0" borderId="41" xfId="2" applyFont="1" applyBorder="1" applyAlignment="1">
      <alignment horizontal="left"/>
    </xf>
    <xf numFmtId="0" fontId="17" fillId="0" borderId="42" xfId="2" applyFont="1" applyBorder="1" applyAlignment="1">
      <alignment horizontal="left"/>
    </xf>
    <xf numFmtId="0" fontId="16" fillId="8" borderId="43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6" fontId="0" fillId="0" borderId="1" xfId="0" applyNumberFormat="1" applyBorder="1" applyAlignment="1">
      <alignment horizontal="center"/>
    </xf>
    <xf numFmtId="166" fontId="0" fillId="0" borderId="50" xfId="0" applyNumberFormat="1" applyBorder="1" applyAlignment="1">
      <alignment horizontal="center"/>
    </xf>
    <xf numFmtId="0" fontId="2" fillId="0" borderId="1" xfId="2" applyBorder="1" applyAlignment="1">
      <alignment horizontal="left"/>
    </xf>
    <xf numFmtId="0" fontId="10" fillId="0" borderId="1" xfId="2" applyFont="1" applyBorder="1" applyAlignment="1">
      <alignment horizontal="left" vertical="top" wrapText="1"/>
    </xf>
    <xf numFmtId="0" fontId="2" fillId="0" borderId="50" xfId="2" applyBorder="1" applyAlignment="1">
      <alignment horizontal="left"/>
    </xf>
    <xf numFmtId="0" fontId="2" fillId="0" borderId="10" xfId="2" applyBorder="1" applyAlignment="1">
      <alignment horizontal="left"/>
    </xf>
    <xf numFmtId="0" fontId="2" fillId="0" borderId="28" xfId="2" applyBorder="1" applyAlignment="1">
      <alignment horizontal="left"/>
    </xf>
  </cellXfs>
  <cellStyles count="6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</cellStyles>
  <dxfs count="1">
    <dxf>
      <numFmt numFmtId="30" formatCode="@"/>
    </dxf>
  </dxfs>
  <tableStyles count="0" defaultTableStyle="TableStyleMedium9" defaultPivotStyle="PivotStyleLight16"/>
  <colors>
    <mruColors>
      <color rgb="FFCCFFFF"/>
      <color rgb="FF99FFCC"/>
      <color rgb="FF399208"/>
      <color rgb="FFFF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16151</xdr:colOff>
      <xdr:row>0</xdr:row>
      <xdr:rowOff>0</xdr:rowOff>
    </xdr:from>
    <xdr:to>
      <xdr:col>12</xdr:col>
      <xdr:colOff>26504</xdr:colOff>
      <xdr:row>5</xdr:row>
      <xdr:rowOff>79513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21560" y="0"/>
          <a:ext cx="7683361" cy="9077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Repetitionskursus, dækkende ADR-kursusbevistyperne: 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 1, Grund, kl 1 og tank, Grund + Tank, Grund + kl. 7,  Grund + kl 1 og kl 7. og Grund + kl. 1 + Tank + kl.7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FLEKSIBELT - "AFSTIGNINGSMODEL"</a:t>
          </a: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MED ÉN INSTRUKTØR</a:t>
          </a:r>
          <a:endParaRPr lang="da-DK" sz="1400" b="0" i="0" u="none" strike="noStrike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13252</xdr:colOff>
      <xdr:row>5</xdr:row>
      <xdr:rowOff>86140</xdr:rowOff>
    </xdr:from>
    <xdr:to>
      <xdr:col>12</xdr:col>
      <xdr:colOff>13252</xdr:colOff>
      <xdr:row>9</xdr:row>
      <xdr:rowOff>53009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18661" y="1080053"/>
          <a:ext cx="7673008" cy="6294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rtl="0"/>
          <a:r>
            <a:rPr lang="da-DK" sz="11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 1, Grund, kl 1 og tank, Grund + Tank, Grund + kl. 7,  Grund + kl 1 og kl 7. og</a:t>
          </a:r>
          <a:endParaRPr lang="da-DK" sz="11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da-DK" sz="11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 + kl. 1 + Tank + kl.7</a:t>
          </a:r>
          <a:endParaRPr lang="da-DK" sz="11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6626</xdr:colOff>
      <xdr:row>9</xdr:row>
      <xdr:rowOff>66260</xdr:rowOff>
    </xdr:from>
    <xdr:to>
      <xdr:col>12</xdr:col>
      <xdr:colOff>6626</xdr:colOff>
      <xdr:row>18</xdr:row>
      <xdr:rowOff>112643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2035" y="2219738"/>
          <a:ext cx="7673008" cy="1537253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2,  3 og dag 4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Evt. flere instruktører angives i skemaet herunder.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 faneblad: Anmeldelse/Bestillingsark!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T173"/>
  <sheetViews>
    <sheetView showZeros="0" tabSelected="1" view="pageLayout" zoomScale="85" zoomScaleNormal="115" zoomScaleSheetLayoutView="100" zoomScalePageLayoutView="85" workbookViewId="0">
      <selection activeCell="B50" sqref="B50:L50"/>
    </sheetView>
  </sheetViews>
  <sheetFormatPr defaultColWidth="9.140625" defaultRowHeight="12.75" x14ac:dyDescent="0.2"/>
  <cols>
    <col min="1" max="1" width="3" bestFit="1" customWidth="1"/>
    <col min="2" max="2" width="8.28515625" bestFit="1" customWidth="1"/>
    <col min="3" max="3" width="12.7109375" bestFit="1" customWidth="1"/>
    <col min="4" max="4" width="4.28515625" bestFit="1" customWidth="1"/>
    <col min="5" max="5" width="4.7109375" bestFit="1" customWidth="1"/>
    <col min="6" max="6" width="13.42578125" customWidth="1"/>
    <col min="7" max="7" width="11.42578125" customWidth="1"/>
    <col min="8" max="8" width="17.42578125" customWidth="1"/>
    <col min="9" max="9" width="11.42578125" customWidth="1"/>
    <col min="10" max="10" width="12.5703125" customWidth="1"/>
    <col min="11" max="11" width="6.140625" customWidth="1"/>
    <col min="12" max="12" width="17" customWidth="1"/>
  </cols>
  <sheetData>
    <row r="11" spans="7:8" x14ac:dyDescent="0.2">
      <c r="G11" s="4">
        <f>I21</f>
        <v>0.33333333333333331</v>
      </c>
      <c r="H11" s="4">
        <v>6.9444000000000005E-4</v>
      </c>
    </row>
    <row r="19" spans="2:12" ht="9.6" customHeight="1" thickBot="1" x14ac:dyDescent="0.25">
      <c r="F19" s="1">
        <f>I20</f>
        <v>0</v>
      </c>
      <c r="G19" s="1">
        <f>G118</f>
        <v>0</v>
      </c>
      <c r="H19" s="1">
        <f>G87</f>
        <v>0</v>
      </c>
      <c r="I19" s="1">
        <f>G136</f>
        <v>0</v>
      </c>
    </row>
    <row r="20" spans="2:12" ht="15" thickBot="1" x14ac:dyDescent="0.25">
      <c r="B20" s="281" t="s">
        <v>0</v>
      </c>
      <c r="C20" s="282"/>
      <c r="D20" s="282"/>
      <c r="E20" s="282"/>
      <c r="F20" s="282"/>
      <c r="G20" s="282"/>
      <c r="H20" s="283"/>
      <c r="I20" s="41"/>
      <c r="J20" s="42" t="s">
        <v>1</v>
      </c>
      <c r="K20" s="43"/>
      <c r="L20" s="44"/>
    </row>
    <row r="21" spans="2:12" ht="15" thickBot="1" x14ac:dyDescent="0.25">
      <c r="B21" s="238" t="s">
        <v>2</v>
      </c>
      <c r="C21" s="239"/>
      <c r="D21" s="239"/>
      <c r="E21" s="239"/>
      <c r="F21" s="239"/>
      <c r="G21" s="239"/>
      <c r="H21" s="284"/>
      <c r="I21" s="45">
        <v>0.33333333333333331</v>
      </c>
      <c r="J21" s="46" t="s">
        <v>3</v>
      </c>
      <c r="K21" s="47"/>
      <c r="L21" s="48"/>
    </row>
    <row r="22" spans="2:12" ht="15" thickBot="1" x14ac:dyDescent="0.25">
      <c r="B22" s="238" t="s">
        <v>4</v>
      </c>
      <c r="C22" s="239"/>
      <c r="D22" s="239"/>
      <c r="E22" s="239"/>
      <c r="F22" s="239"/>
      <c r="G22" s="239"/>
      <c r="H22" s="284"/>
      <c r="I22" s="49">
        <v>15</v>
      </c>
      <c r="J22" s="46" t="s">
        <v>5</v>
      </c>
      <c r="K22" s="47"/>
      <c r="L22" s="48"/>
    </row>
    <row r="23" spans="2:12" ht="15" thickBot="1" x14ac:dyDescent="0.25">
      <c r="B23" s="238" t="s">
        <v>6</v>
      </c>
      <c r="C23" s="239"/>
      <c r="D23" s="239"/>
      <c r="E23" s="239"/>
      <c r="F23" s="239"/>
      <c r="G23" s="239"/>
      <c r="H23" s="284"/>
      <c r="I23" s="49">
        <v>30</v>
      </c>
      <c r="J23" s="46" t="s">
        <v>5</v>
      </c>
      <c r="K23" s="47"/>
      <c r="L23" s="48"/>
    </row>
    <row r="24" spans="2:12" ht="15" thickBot="1" x14ac:dyDescent="0.25">
      <c r="B24" s="238" t="s">
        <v>7</v>
      </c>
      <c r="C24" s="239"/>
      <c r="D24" s="239"/>
      <c r="E24" s="239"/>
      <c r="F24" s="239"/>
      <c r="G24" s="240"/>
      <c r="H24" s="241"/>
      <c r="I24" s="50">
        <v>10</v>
      </c>
      <c r="J24" s="51" t="s">
        <v>5</v>
      </c>
      <c r="K24" s="52"/>
      <c r="L24" s="53"/>
    </row>
    <row r="25" spans="2:12" ht="15" thickBot="1" x14ac:dyDescent="0.25">
      <c r="B25" s="54" t="s">
        <v>8</v>
      </c>
      <c r="C25" s="55"/>
      <c r="D25" s="55"/>
      <c r="E25" s="55"/>
      <c r="F25" s="56"/>
      <c r="G25" s="247"/>
      <c r="H25" s="248"/>
      <c r="I25" s="248"/>
      <c r="J25" s="249"/>
      <c r="K25" s="265"/>
      <c r="L25" s="266"/>
    </row>
    <row r="26" spans="2:12" ht="15" thickBot="1" x14ac:dyDescent="0.25">
      <c r="B26" s="54" t="s">
        <v>9</v>
      </c>
      <c r="C26" s="55"/>
      <c r="D26" s="55"/>
      <c r="E26" s="55"/>
      <c r="F26" s="56"/>
      <c r="G26" s="247"/>
      <c r="H26" s="248"/>
      <c r="I26" s="248"/>
      <c r="J26" s="249"/>
      <c r="K26" s="267"/>
      <c r="L26" s="268"/>
    </row>
    <row r="27" spans="2:12" ht="15" thickBot="1" x14ac:dyDescent="0.25">
      <c r="B27" s="54" t="s">
        <v>10</v>
      </c>
      <c r="C27" s="55"/>
      <c r="D27" s="55"/>
      <c r="E27" s="55"/>
      <c r="F27" s="56"/>
      <c r="G27" s="247"/>
      <c r="H27" s="248"/>
      <c r="I27" s="248"/>
      <c r="J27" s="249"/>
      <c r="K27" s="267"/>
      <c r="L27" s="268"/>
    </row>
    <row r="28" spans="2:12" ht="15" thickBot="1" x14ac:dyDescent="0.25">
      <c r="B28" s="190" t="s">
        <v>11</v>
      </c>
      <c r="C28" s="57"/>
      <c r="D28" s="57"/>
      <c r="E28" s="57"/>
      <c r="F28" s="58"/>
      <c r="G28" s="247"/>
      <c r="H28" s="248"/>
      <c r="I28" s="248"/>
      <c r="J28" s="249"/>
      <c r="K28" s="267"/>
      <c r="L28" s="268"/>
    </row>
    <row r="29" spans="2:12" ht="15" thickBot="1" x14ac:dyDescent="0.25">
      <c r="B29" s="288" t="s">
        <v>12</v>
      </c>
      <c r="C29" s="289"/>
      <c r="D29" s="289"/>
      <c r="E29" s="289"/>
      <c r="F29" s="290"/>
      <c r="G29" s="247"/>
      <c r="H29" s="248"/>
      <c r="I29" s="248"/>
      <c r="J29" s="249"/>
      <c r="K29" s="267"/>
      <c r="L29" s="268"/>
    </row>
    <row r="30" spans="2:12" ht="15" thickBot="1" x14ac:dyDescent="0.25">
      <c r="B30" s="190" t="s">
        <v>13</v>
      </c>
      <c r="C30" s="57"/>
      <c r="D30" s="57"/>
      <c r="E30" s="57"/>
      <c r="F30" s="58"/>
      <c r="G30" s="247"/>
      <c r="H30" s="248"/>
      <c r="I30" s="248"/>
      <c r="J30" s="249"/>
      <c r="K30" s="267"/>
      <c r="L30" s="268"/>
    </row>
    <row r="31" spans="2:12" ht="15" thickBot="1" x14ac:dyDescent="0.25">
      <c r="B31" s="190" t="s">
        <v>14</v>
      </c>
      <c r="C31" s="57"/>
      <c r="D31" s="57"/>
      <c r="E31" s="57"/>
      <c r="F31" s="58"/>
      <c r="G31" s="247"/>
      <c r="H31" s="248"/>
      <c r="I31" s="248"/>
      <c r="J31" s="249"/>
      <c r="K31" s="267"/>
      <c r="L31" s="268"/>
    </row>
    <row r="32" spans="2:12" ht="15" thickBot="1" x14ac:dyDescent="0.25">
      <c r="B32" s="190" t="s">
        <v>15</v>
      </c>
      <c r="C32" s="57"/>
      <c r="D32" s="57"/>
      <c r="E32" s="57"/>
      <c r="F32" s="58"/>
      <c r="G32" s="247"/>
      <c r="H32" s="248"/>
      <c r="I32" s="248"/>
      <c r="J32" s="249"/>
      <c r="K32" s="267"/>
      <c r="L32" s="268"/>
    </row>
    <row r="33" spans="2:13" ht="15" thickBot="1" x14ac:dyDescent="0.25">
      <c r="B33" s="54" t="s">
        <v>16</v>
      </c>
      <c r="C33" s="55"/>
      <c r="D33" s="55"/>
      <c r="E33" s="55"/>
      <c r="F33" s="56"/>
      <c r="G33" s="247"/>
      <c r="H33" s="248"/>
      <c r="I33" s="248"/>
      <c r="J33" s="249"/>
      <c r="K33" s="269"/>
      <c r="L33" s="270"/>
    </row>
    <row r="34" spans="2:13" ht="15" thickBot="1" x14ac:dyDescent="0.25">
      <c r="B34" s="286" t="s">
        <v>17</v>
      </c>
      <c r="C34" s="287"/>
      <c r="D34" s="287"/>
      <c r="E34" s="287"/>
      <c r="F34" s="287"/>
      <c r="G34" s="247"/>
      <c r="H34" s="248"/>
      <c r="I34" s="248"/>
      <c r="J34" s="248"/>
      <c r="K34" s="248"/>
      <c r="L34" s="249"/>
    </row>
    <row r="35" spans="2:13" ht="15" customHeight="1" thickBot="1" x14ac:dyDescent="0.25">
      <c r="B35" s="59" t="s">
        <v>18</v>
      </c>
      <c r="C35" s="60"/>
      <c r="D35" s="60"/>
      <c r="E35" s="60"/>
      <c r="F35" s="61"/>
      <c r="G35" s="60"/>
      <c r="H35" s="60"/>
      <c r="I35" s="61"/>
      <c r="J35" s="62">
        <v>1</v>
      </c>
      <c r="K35" s="63"/>
      <c r="L35" s="44"/>
      <c r="M35" s="40"/>
    </row>
    <row r="36" spans="2:13" ht="15" customHeight="1" thickBot="1" x14ac:dyDescent="0.25">
      <c r="B36" s="191" t="str">
        <f>IF(J35&gt;0,"Indsæt tid til forberedelse til eksamne i celle D92, samt tid til evaluering i celle D96 !"," ")</f>
        <v>Indsæt tid til forberedelse til eksamne i celle D92, samt tid til evaluering i celle D96 !</v>
      </c>
      <c r="C36" s="154"/>
      <c r="D36" s="154"/>
      <c r="E36" s="154"/>
      <c r="F36" s="155"/>
      <c r="G36" s="155"/>
      <c r="H36" s="154"/>
      <c r="I36" s="154"/>
      <c r="J36" s="154"/>
      <c r="K36" s="154"/>
      <c r="L36" s="156"/>
    </row>
    <row r="37" spans="2:13" ht="15" customHeight="1" x14ac:dyDescent="0.2">
      <c r="B37" s="157" t="s">
        <v>19</v>
      </c>
      <c r="C37" s="158"/>
      <c r="D37" s="158"/>
      <c r="E37" s="158"/>
      <c r="F37" s="159"/>
      <c r="G37" s="158"/>
      <c r="H37" s="158"/>
      <c r="I37" s="159"/>
      <c r="J37" s="50">
        <v>1</v>
      </c>
      <c r="K37" s="43"/>
      <c r="L37" s="160"/>
    </row>
    <row r="38" spans="2:13" ht="15" customHeight="1" thickBot="1" x14ac:dyDescent="0.25">
      <c r="B38" s="161"/>
      <c r="C38" s="154"/>
      <c r="D38" s="154"/>
      <c r="E38" s="154"/>
      <c r="F38" s="155"/>
      <c r="G38" s="154"/>
      <c r="H38" s="154"/>
      <c r="I38" s="155"/>
      <c r="J38" s="154"/>
      <c r="K38" s="162"/>
      <c r="L38" s="163"/>
    </row>
    <row r="39" spans="2:13" ht="15" customHeight="1" thickBot="1" x14ac:dyDescent="0.25">
      <c r="B39" s="59" t="s">
        <v>20</v>
      </c>
      <c r="C39" s="60"/>
      <c r="D39" s="60"/>
      <c r="E39" s="60"/>
      <c r="F39" s="60"/>
      <c r="G39" s="60"/>
      <c r="H39" s="60"/>
      <c r="I39" s="60"/>
      <c r="J39" s="62">
        <v>1</v>
      </c>
      <c r="K39" s="277"/>
      <c r="L39" s="278"/>
    </row>
    <row r="40" spans="2:13" ht="15" customHeight="1" thickBot="1" x14ac:dyDescent="0.25">
      <c r="B40" s="191" t="str">
        <f>IF(J41&gt;0,"Indsæt tid til forberedelse til eksamne i celle D139, samt tid til evaluering i celle D147 !"," ")</f>
        <v>Indsæt tid til forberedelse til eksamne i celle D139, samt tid til evaluering i celle D147 !</v>
      </c>
      <c r="C40" s="154"/>
      <c r="D40" s="154"/>
      <c r="E40" s="154"/>
      <c r="F40" s="154"/>
      <c r="G40" s="154"/>
      <c r="H40" s="154"/>
      <c r="I40" s="154"/>
      <c r="J40" s="164"/>
      <c r="K40" s="279"/>
      <c r="L40" s="280"/>
    </row>
    <row r="41" spans="2:13" ht="15" customHeight="1" thickBot="1" x14ac:dyDescent="0.25">
      <c r="B41" s="260" t="s">
        <v>21</v>
      </c>
      <c r="C41" s="261"/>
      <c r="D41" s="261"/>
      <c r="E41" s="261"/>
      <c r="F41" s="261"/>
      <c r="G41" s="261"/>
      <c r="H41" s="261"/>
      <c r="I41" s="262"/>
      <c r="J41" s="62">
        <v>1</v>
      </c>
      <c r="K41" s="263"/>
      <c r="L41" s="264"/>
    </row>
    <row r="42" spans="2:13" ht="15" customHeight="1" thickBot="1" x14ac:dyDescent="0.25">
      <c r="B42" s="191" t="str">
        <f>IF(J41&gt;0,"Indsæt tid til forberedelse til eksamne i celle D140, samt tid til evaluering i celle D148 !"," ")</f>
        <v>Indsæt tid til forberedelse til eksamne i celle D140, samt tid til evaluering i celle D148 !</v>
      </c>
      <c r="C42" s="154"/>
      <c r="D42" s="154"/>
      <c r="E42" s="154"/>
      <c r="F42" s="154"/>
      <c r="G42" s="154"/>
      <c r="H42" s="154"/>
      <c r="I42" s="154"/>
      <c r="J42" s="165"/>
      <c r="K42" s="166"/>
      <c r="L42" s="167"/>
    </row>
    <row r="43" spans="2:13" ht="15" customHeight="1" thickBot="1" x14ac:dyDescent="0.25">
      <c r="B43" s="168" t="s">
        <v>22</v>
      </c>
      <c r="C43" s="169"/>
      <c r="D43" s="169"/>
      <c r="E43" s="169"/>
      <c r="F43" s="170"/>
      <c r="G43" s="169"/>
      <c r="H43" s="169"/>
      <c r="I43" s="61"/>
      <c r="J43" s="62">
        <v>1</v>
      </c>
      <c r="K43" s="63"/>
      <c r="L43" s="44"/>
    </row>
    <row r="44" spans="2:13" ht="15" customHeight="1" thickBot="1" x14ac:dyDescent="0.25">
      <c r="B44" s="191" t="str">
        <f>IF(J43&gt;0,"Indsæt tid til forberedelse til eksamne i celle D161, samt tid til evaluering i celle D170 !"," ")</f>
        <v>Indsæt tid til forberedelse til eksamne i celle D161, samt tid til evaluering i celle D170 !</v>
      </c>
      <c r="C44" s="171"/>
      <c r="D44" s="171"/>
      <c r="E44" s="171"/>
      <c r="F44" s="172"/>
      <c r="G44" s="171"/>
      <c r="H44" s="171"/>
      <c r="I44" s="155"/>
      <c r="J44" s="165"/>
      <c r="K44" s="162"/>
      <c r="L44" s="163"/>
    </row>
    <row r="45" spans="2:13" ht="15" customHeight="1" thickBot="1" x14ac:dyDescent="0.25">
      <c r="B45" s="168" t="s">
        <v>23</v>
      </c>
      <c r="C45" s="169"/>
      <c r="D45" s="169"/>
      <c r="E45" s="169"/>
      <c r="F45" s="170"/>
      <c r="G45" s="169"/>
      <c r="H45" s="169"/>
      <c r="I45" s="61"/>
      <c r="J45" s="62">
        <v>1</v>
      </c>
      <c r="K45" s="63"/>
      <c r="L45" s="44"/>
    </row>
    <row r="46" spans="2:13" ht="15" customHeight="1" thickBot="1" x14ac:dyDescent="0.25">
      <c r="B46" s="183" t="str">
        <f>IF(J45&gt;0,"Indsæt tid til forberedelse til eksamne i celle D161, samt tid til evaluering i celle D170 !"," ")</f>
        <v>Indsæt tid til forberedelse til eksamne i celle D161, samt tid til evaluering i celle D170 !</v>
      </c>
      <c r="C46" s="173"/>
      <c r="D46" s="173"/>
      <c r="E46" s="173"/>
      <c r="F46" s="174"/>
      <c r="G46" s="173"/>
      <c r="H46" s="173"/>
      <c r="I46" s="165"/>
      <c r="J46" s="165"/>
      <c r="K46" s="135"/>
      <c r="L46" s="175"/>
    </row>
    <row r="47" spans="2:13" ht="15" customHeight="1" thickBot="1" x14ac:dyDescent="0.25">
      <c r="B47" s="176" t="s">
        <v>24</v>
      </c>
      <c r="C47" s="177"/>
      <c r="D47" s="177"/>
      <c r="E47" s="177"/>
      <c r="F47" s="177"/>
      <c r="G47" s="177"/>
      <c r="H47" s="177"/>
      <c r="I47" s="158"/>
      <c r="J47" s="62">
        <v>1</v>
      </c>
      <c r="K47" s="178"/>
      <c r="L47" s="179"/>
    </row>
    <row r="48" spans="2:13" ht="15" customHeight="1" thickBot="1" x14ac:dyDescent="0.25">
      <c r="B48" s="191" t="str">
        <f>IF(J47&gt;0,"Indsæt tid til forberedelse til eksamne i celle D161, samt tid til evaluering i celle D170 !"," ")</f>
        <v>Indsæt tid til forberedelse til eksamne i celle D161, samt tid til evaluering i celle D170 !</v>
      </c>
      <c r="C48" s="171"/>
      <c r="D48" s="171"/>
      <c r="E48" s="171"/>
      <c r="F48" s="171"/>
      <c r="G48" s="171"/>
      <c r="H48" s="171"/>
      <c r="I48" s="154"/>
      <c r="J48" s="180"/>
      <c r="K48" s="166"/>
      <c r="L48" s="181"/>
    </row>
    <row r="49" spans="2:16" ht="15" customHeight="1" thickBot="1" x14ac:dyDescent="0.25">
      <c r="B49" s="176" t="s">
        <v>25</v>
      </c>
      <c r="C49" s="177"/>
      <c r="D49" s="177"/>
      <c r="E49" s="177"/>
      <c r="F49" s="177"/>
      <c r="G49" s="177"/>
      <c r="H49" s="177"/>
      <c r="I49" s="158"/>
      <c r="J49" s="62">
        <v>1</v>
      </c>
      <c r="K49" s="178"/>
      <c r="L49" s="179"/>
    </row>
    <row r="50" spans="2:16" ht="15" customHeight="1" thickBot="1" x14ac:dyDescent="0.25">
      <c r="B50" s="291" t="str">
        <f>IF(J49&gt;0,"Indsæt tid til forberedelse til eksamne i celle D161, samt tid til evaluering i celle D170 !"," ")</f>
        <v>Indsæt tid til forberedelse til eksamne i celle D161, samt tid til evaluering i celle D170 !</v>
      </c>
      <c r="C50" s="292"/>
      <c r="D50" s="292"/>
      <c r="E50" s="292"/>
      <c r="F50" s="292"/>
      <c r="G50" s="292"/>
      <c r="H50" s="292"/>
      <c r="I50" s="292"/>
      <c r="J50" s="293"/>
      <c r="K50" s="292"/>
      <c r="L50" s="294"/>
    </row>
    <row r="51" spans="2:16" ht="15" thickBot="1" x14ac:dyDescent="0.2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2:16" ht="15" customHeight="1" thickBot="1" x14ac:dyDescent="0.25">
      <c r="B52" s="65" t="s">
        <v>26</v>
      </c>
      <c r="C52" s="66" t="s">
        <v>27</v>
      </c>
      <c r="D52" s="66" t="s">
        <v>28</v>
      </c>
      <c r="E52" s="66" t="s">
        <v>29</v>
      </c>
      <c r="F52" s="67" t="s">
        <v>30</v>
      </c>
      <c r="G52" s="68">
        <f>IF(I20&lt;&gt;" ",I20,0)</f>
        <v>0</v>
      </c>
      <c r="H52" s="69"/>
      <c r="I52" s="69"/>
      <c r="J52" s="69"/>
      <c r="K52" s="69"/>
      <c r="L52" s="70"/>
    </row>
    <row r="53" spans="2:16" ht="15" customHeight="1" x14ac:dyDescent="0.2">
      <c r="B53" s="71">
        <f>I21</f>
        <v>0.33333333333333331</v>
      </c>
      <c r="C53" s="72">
        <f>B53+(D53*H11)</f>
        <v>0.34374993333333331</v>
      </c>
      <c r="D53" s="73">
        <f>I22</f>
        <v>15</v>
      </c>
      <c r="E53" s="74"/>
      <c r="F53" s="271" t="s">
        <v>31</v>
      </c>
      <c r="G53" s="272"/>
      <c r="H53" s="272"/>
      <c r="I53" s="272"/>
      <c r="J53" s="272"/>
      <c r="K53" s="272"/>
      <c r="L53" s="273"/>
    </row>
    <row r="54" spans="2:16" ht="15" customHeight="1" x14ac:dyDescent="0.2">
      <c r="B54" s="217">
        <f>C53</f>
        <v>0.34374993333333331</v>
      </c>
      <c r="C54" s="219">
        <f>B54+(45*H11)</f>
        <v>0.37499973333333331</v>
      </c>
      <c r="D54" s="221">
        <v>45</v>
      </c>
      <c r="E54" s="221">
        <v>1</v>
      </c>
      <c r="F54" s="232" t="s">
        <v>32</v>
      </c>
      <c r="G54" s="233"/>
      <c r="H54" s="233"/>
      <c r="I54" s="233"/>
      <c r="J54" s="233"/>
      <c r="K54" s="233"/>
      <c r="L54" s="234"/>
      <c r="O54" s="4"/>
    </row>
    <row r="55" spans="2:16" ht="15" customHeight="1" x14ac:dyDescent="0.2">
      <c r="B55" s="218"/>
      <c r="C55" s="220"/>
      <c r="D55" s="285"/>
      <c r="E55" s="222"/>
      <c r="F55" s="235" t="s">
        <v>33</v>
      </c>
      <c r="G55" s="236"/>
      <c r="H55" s="236"/>
      <c r="I55" s="236"/>
      <c r="J55" s="236"/>
      <c r="K55" s="236"/>
      <c r="L55" s="237"/>
      <c r="P55" s="4"/>
    </row>
    <row r="56" spans="2:16" ht="15" customHeight="1" x14ac:dyDescent="0.2">
      <c r="B56" s="188">
        <f>C54</f>
        <v>0.37499973333333331</v>
      </c>
      <c r="C56" s="75">
        <f>B56+(D56*H11)</f>
        <v>0.38194413333333332</v>
      </c>
      <c r="D56" s="76">
        <f>$I$24</f>
        <v>10</v>
      </c>
      <c r="E56" s="77"/>
      <c r="F56" s="228" t="s">
        <v>34</v>
      </c>
      <c r="G56" s="229"/>
      <c r="H56" s="229"/>
      <c r="I56" s="229"/>
      <c r="J56" s="229"/>
      <c r="K56" s="229"/>
      <c r="L56" s="230"/>
    </row>
    <row r="57" spans="2:16" ht="15" customHeight="1" x14ac:dyDescent="0.2">
      <c r="B57" s="217">
        <f>C56</f>
        <v>0.38194413333333332</v>
      </c>
      <c r="C57" s="219">
        <f>B57+(45*$H$11)</f>
        <v>0.41319393333333332</v>
      </c>
      <c r="D57" s="285">
        <v>45</v>
      </c>
      <c r="E57" s="221">
        <v>2</v>
      </c>
      <c r="F57" s="274" t="s">
        <v>35</v>
      </c>
      <c r="G57" s="275"/>
      <c r="H57" s="275"/>
      <c r="I57" s="275"/>
      <c r="J57" s="275"/>
      <c r="K57" s="275"/>
      <c r="L57" s="276"/>
    </row>
    <row r="58" spans="2:16" ht="15" customHeight="1" x14ac:dyDescent="0.2">
      <c r="B58" s="218"/>
      <c r="C58" s="220"/>
      <c r="D58" s="222"/>
      <c r="E58" s="222"/>
      <c r="F58" s="235" t="s">
        <v>36</v>
      </c>
      <c r="G58" s="236"/>
      <c r="H58" s="236"/>
      <c r="I58" s="236"/>
      <c r="J58" s="236"/>
      <c r="K58" s="236"/>
      <c r="L58" s="237"/>
    </row>
    <row r="59" spans="2:16" ht="15" customHeight="1" x14ac:dyDescent="0.2">
      <c r="B59" s="78">
        <f>C57</f>
        <v>0.41319393333333332</v>
      </c>
      <c r="C59" s="79">
        <f>B59+(D59*H11)</f>
        <v>0.42013833333333334</v>
      </c>
      <c r="D59" s="76">
        <v>10</v>
      </c>
      <c r="E59" s="80"/>
      <c r="F59" s="228" t="s">
        <v>34</v>
      </c>
      <c r="G59" s="229"/>
      <c r="H59" s="229"/>
      <c r="I59" s="229"/>
      <c r="J59" s="229"/>
      <c r="K59" s="229"/>
      <c r="L59" s="230"/>
    </row>
    <row r="60" spans="2:16" ht="15" customHeight="1" x14ac:dyDescent="0.2">
      <c r="B60" s="217">
        <f>C59</f>
        <v>0.42013833333333334</v>
      </c>
      <c r="C60" s="219">
        <f>B60+(45*H11)</f>
        <v>0.45138813333333333</v>
      </c>
      <c r="D60" s="221">
        <v>45</v>
      </c>
      <c r="E60" s="221">
        <v>3</v>
      </c>
      <c r="F60" s="232" t="s">
        <v>37</v>
      </c>
      <c r="G60" s="233"/>
      <c r="H60" s="233"/>
      <c r="I60" s="233"/>
      <c r="J60" s="233"/>
      <c r="K60" s="233"/>
      <c r="L60" s="234"/>
    </row>
    <row r="61" spans="2:16" ht="15" customHeight="1" x14ac:dyDescent="0.2">
      <c r="B61" s="218"/>
      <c r="C61" s="220"/>
      <c r="D61" s="222"/>
      <c r="E61" s="222"/>
      <c r="F61" s="235" t="s">
        <v>38</v>
      </c>
      <c r="G61" s="236"/>
      <c r="H61" s="236"/>
      <c r="I61" s="236"/>
      <c r="J61" s="236"/>
      <c r="K61" s="236"/>
      <c r="L61" s="237"/>
    </row>
    <row r="62" spans="2:16" ht="15" customHeight="1" x14ac:dyDescent="0.2">
      <c r="B62" s="188">
        <f>C60</f>
        <v>0.45138813333333333</v>
      </c>
      <c r="C62" s="189">
        <f>B62+(D62*H11)</f>
        <v>0.45833253333333335</v>
      </c>
      <c r="D62" s="76">
        <f>$I$24</f>
        <v>10</v>
      </c>
      <c r="E62" s="193"/>
      <c r="F62" s="228" t="s">
        <v>34</v>
      </c>
      <c r="G62" s="229"/>
      <c r="H62" s="229"/>
      <c r="I62" s="229"/>
      <c r="J62" s="229"/>
      <c r="K62" s="229"/>
      <c r="L62" s="230"/>
    </row>
    <row r="63" spans="2:16" ht="15" customHeight="1" x14ac:dyDescent="0.2">
      <c r="B63" s="217">
        <f>C62</f>
        <v>0.45833253333333335</v>
      </c>
      <c r="C63" s="219">
        <f>B63+(45*H11)</f>
        <v>0.48958233333333334</v>
      </c>
      <c r="D63" s="221">
        <v>45</v>
      </c>
      <c r="E63" s="221">
        <v>4</v>
      </c>
      <c r="F63" s="274" t="s">
        <v>39</v>
      </c>
      <c r="G63" s="275"/>
      <c r="H63" s="275"/>
      <c r="I63" s="275"/>
      <c r="J63" s="275"/>
      <c r="K63" s="275"/>
      <c r="L63" s="276"/>
    </row>
    <row r="64" spans="2:16" ht="15" customHeight="1" x14ac:dyDescent="0.2">
      <c r="B64" s="218"/>
      <c r="C64" s="220"/>
      <c r="D64" s="222"/>
      <c r="E64" s="222"/>
      <c r="F64" s="235" t="s">
        <v>40</v>
      </c>
      <c r="G64" s="236"/>
      <c r="H64" s="236"/>
      <c r="I64" s="236"/>
      <c r="J64" s="236"/>
      <c r="K64" s="236"/>
      <c r="L64" s="237"/>
    </row>
    <row r="65" spans="2:12" ht="15" customHeight="1" x14ac:dyDescent="0.2">
      <c r="B65" s="78">
        <f>C63</f>
        <v>0.48958233333333334</v>
      </c>
      <c r="C65" s="79">
        <f>B65+(I23*H11)</f>
        <v>0.51041553333333334</v>
      </c>
      <c r="D65" s="76">
        <f>$I$23</f>
        <v>30</v>
      </c>
      <c r="E65" s="80"/>
      <c r="F65" s="228" t="s">
        <v>41</v>
      </c>
      <c r="G65" s="229"/>
      <c r="H65" s="229"/>
      <c r="I65" s="229"/>
      <c r="J65" s="229"/>
      <c r="K65" s="229"/>
      <c r="L65" s="230"/>
    </row>
    <row r="66" spans="2:12" ht="15" customHeight="1" x14ac:dyDescent="0.2">
      <c r="B66" s="217">
        <f>C65</f>
        <v>0.51041553333333334</v>
      </c>
      <c r="C66" s="219">
        <f>B66+(45*H11)</f>
        <v>0.54166533333333333</v>
      </c>
      <c r="D66" s="221">
        <v>45</v>
      </c>
      <c r="E66" s="221">
        <v>5</v>
      </c>
      <c r="F66" s="232" t="s">
        <v>42</v>
      </c>
      <c r="G66" s="233"/>
      <c r="H66" s="233"/>
      <c r="I66" s="233"/>
      <c r="J66" s="233"/>
      <c r="K66" s="233"/>
      <c r="L66" s="234"/>
    </row>
    <row r="67" spans="2:12" ht="15" customHeight="1" x14ac:dyDescent="0.2">
      <c r="B67" s="218"/>
      <c r="C67" s="220"/>
      <c r="D67" s="222"/>
      <c r="E67" s="222"/>
      <c r="F67" s="235" t="s">
        <v>43</v>
      </c>
      <c r="G67" s="236"/>
      <c r="H67" s="236"/>
      <c r="I67" s="236"/>
      <c r="J67" s="236"/>
      <c r="K67" s="236"/>
      <c r="L67" s="237"/>
    </row>
    <row r="68" spans="2:12" ht="15" customHeight="1" x14ac:dyDescent="0.2">
      <c r="B68" s="188">
        <f>C66</f>
        <v>0.54166533333333333</v>
      </c>
      <c r="C68" s="189">
        <f>B68+(D68*H11)</f>
        <v>0.54860973333333329</v>
      </c>
      <c r="D68" s="76">
        <f>$I$24</f>
        <v>10</v>
      </c>
      <c r="E68" s="193"/>
      <c r="F68" s="228" t="s">
        <v>34</v>
      </c>
      <c r="G68" s="229"/>
      <c r="H68" s="229"/>
      <c r="I68" s="229"/>
      <c r="J68" s="229"/>
      <c r="K68" s="229"/>
      <c r="L68" s="230"/>
    </row>
    <row r="69" spans="2:12" ht="15" customHeight="1" x14ac:dyDescent="0.2">
      <c r="B69" s="217">
        <f>C68</f>
        <v>0.54860973333333329</v>
      </c>
      <c r="C69" s="219">
        <f>B69+(45*H11)</f>
        <v>0.57985953333333329</v>
      </c>
      <c r="D69" s="221">
        <v>45</v>
      </c>
      <c r="E69" s="221">
        <v>6</v>
      </c>
      <c r="F69" s="274" t="s">
        <v>44</v>
      </c>
      <c r="G69" s="275"/>
      <c r="H69" s="275"/>
      <c r="I69" s="275"/>
      <c r="J69" s="275"/>
      <c r="K69" s="275"/>
      <c r="L69" s="276"/>
    </row>
    <row r="70" spans="2:12" ht="15" customHeight="1" x14ac:dyDescent="0.2">
      <c r="B70" s="218"/>
      <c r="C70" s="220"/>
      <c r="D70" s="222"/>
      <c r="E70" s="222"/>
      <c r="F70" s="235" t="s">
        <v>45</v>
      </c>
      <c r="G70" s="236"/>
      <c r="H70" s="236"/>
      <c r="I70" s="236"/>
      <c r="J70" s="236"/>
      <c r="K70" s="236"/>
      <c r="L70" s="237"/>
    </row>
    <row r="71" spans="2:12" ht="15" customHeight="1" x14ac:dyDescent="0.2">
      <c r="B71" s="78">
        <f>C69</f>
        <v>0.57985953333333329</v>
      </c>
      <c r="C71" s="79">
        <f>B71+(D71*H11)</f>
        <v>0.58680393333333325</v>
      </c>
      <c r="D71" s="76">
        <f>$I$24</f>
        <v>10</v>
      </c>
      <c r="E71" s="80"/>
      <c r="F71" s="228" t="s">
        <v>34</v>
      </c>
      <c r="G71" s="229"/>
      <c r="H71" s="229"/>
      <c r="I71" s="229"/>
      <c r="J71" s="229"/>
      <c r="K71" s="229"/>
      <c r="L71" s="230"/>
    </row>
    <row r="72" spans="2:12" ht="15" customHeight="1" x14ac:dyDescent="0.2">
      <c r="B72" s="217">
        <f>C71</f>
        <v>0.58680393333333325</v>
      </c>
      <c r="C72" s="219">
        <f>B72+(45*H11)</f>
        <v>0.61805373333333324</v>
      </c>
      <c r="D72" s="221">
        <v>45</v>
      </c>
      <c r="E72" s="221">
        <v>7</v>
      </c>
      <c r="F72" s="232" t="s">
        <v>46</v>
      </c>
      <c r="G72" s="233"/>
      <c r="H72" s="233"/>
      <c r="I72" s="233"/>
      <c r="J72" s="233"/>
      <c r="K72" s="233"/>
      <c r="L72" s="234"/>
    </row>
    <row r="73" spans="2:12" ht="15" customHeight="1" x14ac:dyDescent="0.2">
      <c r="B73" s="218"/>
      <c r="C73" s="220"/>
      <c r="D73" s="222"/>
      <c r="E73" s="222"/>
      <c r="F73" s="274" t="s">
        <v>47</v>
      </c>
      <c r="G73" s="275"/>
      <c r="H73" s="275"/>
      <c r="I73" s="275"/>
      <c r="J73" s="275"/>
      <c r="K73" s="275"/>
      <c r="L73" s="276"/>
    </row>
    <row r="74" spans="2:12" ht="15" customHeight="1" x14ac:dyDescent="0.2">
      <c r="B74" s="188">
        <f>C72</f>
        <v>0.61805373333333324</v>
      </c>
      <c r="C74" s="189">
        <f>B74+(D74*H11)</f>
        <v>0.62499813333333321</v>
      </c>
      <c r="D74" s="76">
        <f>$I$24</f>
        <v>10</v>
      </c>
      <c r="E74" s="193"/>
      <c r="F74" s="228" t="s">
        <v>34</v>
      </c>
      <c r="G74" s="229"/>
      <c r="H74" s="229"/>
      <c r="I74" s="229"/>
      <c r="J74" s="229"/>
      <c r="K74" s="229"/>
      <c r="L74" s="230"/>
    </row>
    <row r="75" spans="2:12" ht="15" customHeight="1" x14ac:dyDescent="0.2">
      <c r="B75" s="217">
        <f>C74</f>
        <v>0.62499813333333321</v>
      </c>
      <c r="C75" s="219">
        <f>B75+(45*H11)</f>
        <v>0.6562479333333332</v>
      </c>
      <c r="D75" s="221">
        <v>45</v>
      </c>
      <c r="E75" s="221">
        <v>8</v>
      </c>
      <c r="F75" s="232" t="s">
        <v>48</v>
      </c>
      <c r="G75" s="233"/>
      <c r="H75" s="233"/>
      <c r="I75" s="233"/>
      <c r="J75" s="233"/>
      <c r="K75" s="233"/>
      <c r="L75" s="234"/>
    </row>
    <row r="76" spans="2:12" ht="15" customHeight="1" thickBot="1" x14ac:dyDescent="0.25">
      <c r="B76" s="197"/>
      <c r="C76" s="199"/>
      <c r="D76" s="201"/>
      <c r="E76" s="201"/>
      <c r="F76" s="257" t="s">
        <v>49</v>
      </c>
      <c r="G76" s="258"/>
      <c r="H76" s="258"/>
      <c r="I76" s="258"/>
      <c r="J76" s="258"/>
      <c r="K76" s="258"/>
      <c r="L76" s="259"/>
    </row>
    <row r="77" spans="2:12" ht="15" customHeight="1" x14ac:dyDescent="0.2">
      <c r="B77" s="81"/>
      <c r="C77" s="81"/>
      <c r="D77" s="82"/>
      <c r="E77" s="82"/>
      <c r="F77" s="83"/>
      <c r="G77" s="83"/>
      <c r="H77" s="83"/>
      <c r="I77" s="83"/>
      <c r="J77" s="83"/>
      <c r="K77" s="83"/>
      <c r="L77" s="83"/>
    </row>
    <row r="78" spans="2:12" ht="15" customHeight="1" thickBot="1" x14ac:dyDescent="0.25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</row>
    <row r="79" spans="2:12" ht="15" customHeight="1" x14ac:dyDescent="0.2">
      <c r="B79" s="65" t="s">
        <v>26</v>
      </c>
      <c r="C79" s="66" t="s">
        <v>27</v>
      </c>
      <c r="D79" s="66" t="s">
        <v>28</v>
      </c>
      <c r="E79" s="66" t="s">
        <v>29</v>
      </c>
      <c r="F79" s="84" t="s">
        <v>50</v>
      </c>
      <c r="G79" s="85">
        <f>IF(I20&lt;&gt;0,G52+1,0)</f>
        <v>0</v>
      </c>
      <c r="H79" s="86"/>
      <c r="I79" s="86"/>
      <c r="J79" s="86"/>
      <c r="K79" s="86"/>
      <c r="L79" s="87"/>
    </row>
    <row r="80" spans="2:12" ht="15" customHeight="1" x14ac:dyDescent="0.2">
      <c r="B80" s="246">
        <f>I21</f>
        <v>0.33333333333333331</v>
      </c>
      <c r="C80" s="219">
        <f>B80+(45*H11)</f>
        <v>0.36458313333333331</v>
      </c>
      <c r="D80" s="221">
        <v>45</v>
      </c>
      <c r="E80" s="314">
        <v>9</v>
      </c>
      <c r="F80" s="295" t="s">
        <v>51</v>
      </c>
      <c r="G80" s="296"/>
      <c r="H80" s="296"/>
      <c r="I80" s="296"/>
      <c r="J80" s="296"/>
      <c r="K80" s="296"/>
      <c r="L80" s="297"/>
    </row>
    <row r="81" spans="2:20" ht="15" customHeight="1" x14ac:dyDescent="0.2">
      <c r="B81" s="243"/>
      <c r="C81" s="220"/>
      <c r="D81" s="222"/>
      <c r="E81" s="314"/>
      <c r="F81" s="315" t="s">
        <v>52</v>
      </c>
      <c r="G81" s="316"/>
      <c r="H81" s="316"/>
      <c r="I81" s="316"/>
      <c r="J81" s="316"/>
      <c r="K81" s="316"/>
      <c r="L81" s="317"/>
    </row>
    <row r="82" spans="2:20" ht="15" customHeight="1" x14ac:dyDescent="0.2">
      <c r="B82" s="188">
        <f>C80</f>
        <v>0.36458313333333331</v>
      </c>
      <c r="C82" s="189">
        <f>B82+(D82*H11)</f>
        <v>0.37152753333333333</v>
      </c>
      <c r="D82" s="76">
        <f>$I$24</f>
        <v>10</v>
      </c>
      <c r="E82" s="193"/>
      <c r="F82" s="228" t="s">
        <v>34</v>
      </c>
      <c r="G82" s="229"/>
      <c r="H82" s="229"/>
      <c r="I82" s="229"/>
      <c r="J82" s="229"/>
      <c r="K82" s="229"/>
      <c r="L82" s="230"/>
      <c r="N82" s="8"/>
      <c r="O82" s="8"/>
      <c r="P82" s="8"/>
      <c r="Q82" s="8"/>
      <c r="R82" s="8"/>
      <c r="S82" s="8"/>
      <c r="T82" s="8"/>
    </row>
    <row r="83" spans="2:20" ht="15" customHeight="1" x14ac:dyDescent="0.2">
      <c r="B83" s="217">
        <f>C82</f>
        <v>0.37152753333333333</v>
      </c>
      <c r="C83" s="219">
        <f>B83+(45*$H$11)</f>
        <v>0.40277733333333332</v>
      </c>
      <c r="D83" s="221">
        <v>45</v>
      </c>
      <c r="E83" s="298">
        <v>10</v>
      </c>
      <c r="F83" s="295" t="s">
        <v>53</v>
      </c>
      <c r="G83" s="296"/>
      <c r="H83" s="296"/>
      <c r="I83" s="296"/>
      <c r="J83" s="296"/>
      <c r="K83" s="296"/>
      <c r="L83" s="297"/>
    </row>
    <row r="84" spans="2:20" ht="15" customHeight="1" x14ac:dyDescent="0.2">
      <c r="B84" s="218"/>
      <c r="C84" s="220"/>
      <c r="D84" s="222"/>
      <c r="E84" s="299"/>
      <c r="F84" s="315" t="s">
        <v>54</v>
      </c>
      <c r="G84" s="316"/>
      <c r="H84" s="316"/>
      <c r="I84" s="316"/>
      <c r="J84" s="316"/>
      <c r="K84" s="316"/>
      <c r="L84" s="317"/>
    </row>
    <row r="85" spans="2:20" ht="15" customHeight="1" x14ac:dyDescent="0.2">
      <c r="B85" s="78">
        <f>C83</f>
        <v>0.40277733333333332</v>
      </c>
      <c r="C85" s="79">
        <f>B85+(D85*H11)</f>
        <v>0.40972173333333334</v>
      </c>
      <c r="D85" s="76">
        <f>$I$24</f>
        <v>10</v>
      </c>
      <c r="E85" s="80"/>
      <c r="F85" s="228" t="s">
        <v>34</v>
      </c>
      <c r="G85" s="229"/>
      <c r="H85" s="229"/>
      <c r="I85" s="229"/>
      <c r="J85" s="229"/>
      <c r="K85" s="229"/>
      <c r="L85" s="230"/>
    </row>
    <row r="86" spans="2:20" ht="15" customHeight="1" x14ac:dyDescent="0.2">
      <c r="B86" s="217">
        <f>C85</f>
        <v>0.40972173333333334</v>
      </c>
      <c r="C86" s="219">
        <f>B86+(45*H11)</f>
        <v>0.44097153333333333</v>
      </c>
      <c r="D86" s="221">
        <v>45</v>
      </c>
      <c r="E86" s="298">
        <v>11</v>
      </c>
      <c r="F86" s="325" t="s">
        <v>55</v>
      </c>
      <c r="G86" s="326"/>
      <c r="H86" s="326"/>
      <c r="I86" s="326"/>
      <c r="J86" s="326"/>
      <c r="K86" s="326"/>
      <c r="L86" s="327"/>
    </row>
    <row r="87" spans="2:20" ht="5.45" customHeight="1" x14ac:dyDescent="0.2">
      <c r="B87" s="218"/>
      <c r="C87" s="220"/>
      <c r="D87" s="222"/>
      <c r="E87" s="299"/>
      <c r="F87" s="328"/>
      <c r="G87" s="329"/>
      <c r="H87" s="329"/>
      <c r="I87" s="329"/>
      <c r="J87" s="329"/>
      <c r="K87" s="329"/>
      <c r="L87" s="330"/>
    </row>
    <row r="88" spans="2:20" ht="15" customHeight="1" x14ac:dyDescent="0.2">
      <c r="B88" s="188">
        <f>C86</f>
        <v>0.44097153333333333</v>
      </c>
      <c r="C88" s="189">
        <f>B88+(D88*H11)</f>
        <v>0.44791593333333335</v>
      </c>
      <c r="D88" s="76">
        <f>$I$24</f>
        <v>10</v>
      </c>
      <c r="E88" s="193"/>
      <c r="F88" s="228" t="s">
        <v>34</v>
      </c>
      <c r="G88" s="229"/>
      <c r="H88" s="229"/>
      <c r="I88" s="229"/>
      <c r="J88" s="229"/>
      <c r="K88" s="229"/>
      <c r="L88" s="230"/>
    </row>
    <row r="89" spans="2:20" ht="15" customHeight="1" x14ac:dyDescent="0.2">
      <c r="B89" s="217">
        <f>C88</f>
        <v>0.44791593333333335</v>
      </c>
      <c r="C89" s="219">
        <f>B89+(45*H11)</f>
        <v>0.47916573333333334</v>
      </c>
      <c r="D89" s="221">
        <v>45</v>
      </c>
      <c r="E89" s="298">
        <v>12</v>
      </c>
      <c r="F89" s="344" t="s">
        <v>56</v>
      </c>
      <c r="G89" s="345"/>
      <c r="H89" s="345"/>
      <c r="I89" s="345"/>
      <c r="J89" s="345"/>
      <c r="K89" s="345"/>
      <c r="L89" s="346"/>
    </row>
    <row r="90" spans="2:20" ht="9" customHeight="1" x14ac:dyDescent="0.2">
      <c r="B90" s="218"/>
      <c r="C90" s="220"/>
      <c r="D90" s="222"/>
      <c r="E90" s="299"/>
      <c r="F90" s="347"/>
      <c r="G90" s="348"/>
      <c r="H90" s="348"/>
      <c r="I90" s="348"/>
      <c r="J90" s="348"/>
      <c r="K90" s="348"/>
      <c r="L90" s="349"/>
    </row>
    <row r="91" spans="2:20" ht="15" customHeight="1" x14ac:dyDescent="0.2">
      <c r="B91" s="78">
        <f>C89</f>
        <v>0.47916573333333334</v>
      </c>
      <c r="C91" s="79">
        <f>B91+(I23*H11)</f>
        <v>0.49999893333333334</v>
      </c>
      <c r="D91" s="76">
        <f>$I$23</f>
        <v>30</v>
      </c>
      <c r="E91" s="80"/>
      <c r="F91" s="228" t="s">
        <v>41</v>
      </c>
      <c r="G91" s="229"/>
      <c r="H91" s="229"/>
      <c r="I91" s="229"/>
      <c r="J91" s="229"/>
      <c r="K91" s="229"/>
      <c r="L91" s="230"/>
    </row>
    <row r="92" spans="2:20" ht="15" customHeight="1" x14ac:dyDescent="0.2">
      <c r="B92" s="78">
        <f>C91</f>
        <v>0.49999893333333334</v>
      </c>
      <c r="C92" s="79">
        <f>B92+(D92*H11)</f>
        <v>0.49999893333333334</v>
      </c>
      <c r="D92" s="88"/>
      <c r="E92" s="80"/>
      <c r="F92" s="320" t="s">
        <v>57</v>
      </c>
      <c r="G92" s="320"/>
      <c r="H92" s="320"/>
      <c r="I92" s="89"/>
      <c r="J92" s="89"/>
      <c r="K92" s="89"/>
      <c r="L92" s="90"/>
    </row>
    <row r="93" spans="2:20" ht="15" customHeight="1" thickBot="1" x14ac:dyDescent="0.25">
      <c r="B93" s="306" t="str">
        <f>IF(J35&gt;0,"Kursister der alene skal repetere Grund  går til eksamen","")</f>
        <v>Kursister der alene skal repetere Grund  går til eksamen</v>
      </c>
      <c r="C93" s="307"/>
      <c r="D93" s="307"/>
      <c r="E93" s="307"/>
      <c r="F93" s="307"/>
      <c r="G93" s="307"/>
      <c r="H93" s="307"/>
      <c r="I93" s="307"/>
      <c r="J93" s="307"/>
      <c r="K93" s="307"/>
      <c r="L93" s="308"/>
    </row>
    <row r="94" spans="2:20" ht="15" customHeight="1" x14ac:dyDescent="0.2">
      <c r="B94" s="196">
        <f>C91</f>
        <v>0.49999893333333334</v>
      </c>
      <c r="C94" s="198">
        <f>IF(J35&gt;0,B94+(D94*H11),"")</f>
        <v>0.5277765333333333</v>
      </c>
      <c r="D94" s="200">
        <v>40</v>
      </c>
      <c r="E94" s="318"/>
      <c r="F94" s="91" t="s">
        <v>58</v>
      </c>
      <c r="G94" s="207" t="s">
        <v>59</v>
      </c>
      <c r="H94" s="208"/>
      <c r="I94" s="250">
        <f>I36</f>
        <v>0</v>
      </c>
      <c r="J94" s="251"/>
      <c r="K94" s="251"/>
      <c r="L94" s="252"/>
      <c r="O94" s="4"/>
    </row>
    <row r="95" spans="2:20" ht="15" customHeight="1" thickBot="1" x14ac:dyDescent="0.25">
      <c r="B95" s="244"/>
      <c r="C95" s="245"/>
      <c r="D95" s="285"/>
      <c r="E95" s="319"/>
      <c r="F95" s="92">
        <f>IF(J35&gt;0,J35,"Ikke aktuel")</f>
        <v>1</v>
      </c>
      <c r="G95" s="209"/>
      <c r="H95" s="210"/>
      <c r="I95" s="303"/>
      <c r="J95" s="304"/>
      <c r="K95" s="304"/>
      <c r="L95" s="305"/>
      <c r="N95" s="33"/>
    </row>
    <row r="96" spans="2:20" ht="15" customHeight="1" thickBot="1" x14ac:dyDescent="0.25">
      <c r="B96" s="93">
        <f>C94</f>
        <v>0.5277765333333333</v>
      </c>
      <c r="C96" s="94">
        <f>IF(J35&gt;0,B96+(D96*H11),C91)</f>
        <v>0.5277765333333333</v>
      </c>
      <c r="D96" s="95"/>
      <c r="E96" s="96"/>
      <c r="F96" s="300" t="s">
        <v>60</v>
      </c>
      <c r="G96" s="301"/>
      <c r="H96" s="301"/>
      <c r="I96" s="301"/>
      <c r="J96" s="301"/>
      <c r="K96" s="301"/>
      <c r="L96" s="302"/>
    </row>
    <row r="97" spans="2:14" ht="15" customHeight="1" x14ac:dyDescent="0.2">
      <c r="B97" s="321" t="str">
        <f>IF(J35&gt;0,"Kursister der også skal repetere klasse 1, holder fri - og fortsætter undervisningen klokken:","Ovennævnte eksamen var ikke aktuel. Der fortsættes med undervisning klasse 1, klokken)")</f>
        <v>Kursister der også skal repetere klasse 1, holder fri - og fortsætter undervisningen klokken:</v>
      </c>
      <c r="C97" s="322"/>
      <c r="D97" s="322"/>
      <c r="E97" s="322"/>
      <c r="F97" s="322"/>
      <c r="G97" s="322"/>
      <c r="H97" s="322"/>
      <c r="I97" s="322"/>
      <c r="J97" s="322"/>
      <c r="K97" s="323">
        <f>B99</f>
        <v>0.5277765333333333</v>
      </c>
      <c r="L97" s="324"/>
    </row>
    <row r="98" spans="2:14" ht="18" customHeight="1" thickBot="1" x14ac:dyDescent="0.25">
      <c r="B98" s="353" t="str">
        <f>IF(J41&gt;0,"Kursister der også skal repetere tank og/ eller klasse 7 fortsætter undervisningen, iht. planen, dag 3 og/ eller dag 4"," ")</f>
        <v>Kursister der også skal repetere tank og/ eller klasse 7 fortsætter undervisningen, iht. planen, dag 3 og/ eller dag 4</v>
      </c>
      <c r="C98" s="354"/>
      <c r="D98" s="354"/>
      <c r="E98" s="354"/>
      <c r="F98" s="354"/>
      <c r="G98" s="354"/>
      <c r="H98" s="354"/>
      <c r="I98" s="354"/>
      <c r="J98" s="354"/>
      <c r="K98" s="354"/>
      <c r="L98" s="355"/>
    </row>
    <row r="99" spans="2:14" ht="15" customHeight="1" x14ac:dyDescent="0.2">
      <c r="B99" s="312">
        <f>C96</f>
        <v>0.5277765333333333</v>
      </c>
      <c r="C99" s="198">
        <f>B99+(45*H11)</f>
        <v>0.55902633333333329</v>
      </c>
      <c r="D99" s="200">
        <v>45</v>
      </c>
      <c r="E99" s="309">
        <v>13</v>
      </c>
      <c r="F99" s="97" t="s">
        <v>61</v>
      </c>
      <c r="G99" s="98" t="s">
        <v>62</v>
      </c>
      <c r="H99" s="98"/>
      <c r="I99" s="98"/>
      <c r="J99" s="98"/>
      <c r="K99" s="98"/>
      <c r="L99" s="99"/>
    </row>
    <row r="100" spans="2:14" ht="15" customHeight="1" x14ac:dyDescent="0.2">
      <c r="B100" s="313"/>
      <c r="C100" s="220"/>
      <c r="D100" s="222"/>
      <c r="E100" s="310"/>
      <c r="F100" s="100" t="s">
        <v>63</v>
      </c>
      <c r="G100" s="101"/>
      <c r="H100" s="101"/>
      <c r="I100" s="101"/>
      <c r="J100" s="101"/>
      <c r="K100" s="101"/>
      <c r="L100" s="102"/>
    </row>
    <row r="101" spans="2:14" ht="15" customHeight="1" x14ac:dyDescent="0.2">
      <c r="B101" s="78">
        <f>C99</f>
        <v>0.55902633333333329</v>
      </c>
      <c r="C101" s="79">
        <f>B101+(D101*H11)</f>
        <v>0.56597073333333325</v>
      </c>
      <c r="D101" s="76">
        <f>$I$24</f>
        <v>10</v>
      </c>
      <c r="E101" s="193"/>
      <c r="F101" s="228" t="s">
        <v>34</v>
      </c>
      <c r="G101" s="229"/>
      <c r="H101" s="229"/>
      <c r="I101" s="229"/>
      <c r="J101" s="229"/>
      <c r="K101" s="229"/>
      <c r="L101" s="230"/>
    </row>
    <row r="102" spans="2:14" ht="15" customHeight="1" x14ac:dyDescent="0.2">
      <c r="B102" s="244">
        <f>C101</f>
        <v>0.56597073333333325</v>
      </c>
      <c r="C102" s="245">
        <f>B102+(45*H11)</f>
        <v>0.59722053333333325</v>
      </c>
      <c r="D102" s="285">
        <v>45</v>
      </c>
      <c r="E102" s="311">
        <v>14</v>
      </c>
      <c r="F102" s="331" t="s">
        <v>64</v>
      </c>
      <c r="G102" s="332"/>
      <c r="H102" s="332"/>
      <c r="I102" s="332"/>
      <c r="J102" s="332"/>
      <c r="K102" s="332"/>
      <c r="L102" s="333"/>
    </row>
    <row r="103" spans="2:14" ht="7.9" customHeight="1" x14ac:dyDescent="0.2">
      <c r="B103" s="218"/>
      <c r="C103" s="220"/>
      <c r="D103" s="222"/>
      <c r="E103" s="310"/>
      <c r="F103" s="334"/>
      <c r="G103" s="335"/>
      <c r="H103" s="335"/>
      <c r="I103" s="335"/>
      <c r="J103" s="335"/>
      <c r="K103" s="335"/>
      <c r="L103" s="336"/>
    </row>
    <row r="104" spans="2:14" ht="15" customHeight="1" x14ac:dyDescent="0.2">
      <c r="B104" s="78">
        <f>C102</f>
        <v>0.59722053333333325</v>
      </c>
      <c r="C104" s="79">
        <f>B104+(D104*H11)</f>
        <v>0.60416493333333321</v>
      </c>
      <c r="D104" s="76">
        <f>$I$24</f>
        <v>10</v>
      </c>
      <c r="E104" s="80"/>
      <c r="F104" s="228" t="s">
        <v>34</v>
      </c>
      <c r="G104" s="229"/>
      <c r="H104" s="229"/>
      <c r="I104" s="229"/>
      <c r="J104" s="229"/>
      <c r="K104" s="229"/>
      <c r="L104" s="230"/>
    </row>
    <row r="105" spans="2:14" ht="15" customHeight="1" x14ac:dyDescent="0.2">
      <c r="B105" s="217">
        <f>C104</f>
        <v>0.60416493333333321</v>
      </c>
      <c r="C105" s="219">
        <f>B105+(45*H11)</f>
        <v>0.6354147333333332</v>
      </c>
      <c r="D105" s="221">
        <v>45</v>
      </c>
      <c r="E105" s="310">
        <v>15</v>
      </c>
      <c r="F105" s="331" t="s">
        <v>65</v>
      </c>
      <c r="G105" s="332"/>
      <c r="H105" s="332"/>
      <c r="I105" s="332"/>
      <c r="J105" s="332"/>
      <c r="K105" s="332"/>
      <c r="L105" s="333"/>
    </row>
    <row r="106" spans="2:14" ht="7.15" customHeight="1" x14ac:dyDescent="0.2">
      <c r="B106" s="218"/>
      <c r="C106" s="220"/>
      <c r="D106" s="222"/>
      <c r="E106" s="310"/>
      <c r="F106" s="334"/>
      <c r="G106" s="335"/>
      <c r="H106" s="335"/>
      <c r="I106" s="335"/>
      <c r="J106" s="335"/>
      <c r="K106" s="335"/>
      <c r="L106" s="336"/>
    </row>
    <row r="107" spans="2:14" ht="15" customHeight="1" x14ac:dyDescent="0.2">
      <c r="B107" s="188">
        <f>C105</f>
        <v>0.6354147333333332</v>
      </c>
      <c r="C107" s="189">
        <f>B107+(D107*H11)</f>
        <v>0.64235913333333317</v>
      </c>
      <c r="D107" s="76">
        <f>$I$24</f>
        <v>10</v>
      </c>
      <c r="E107" s="193"/>
      <c r="F107" s="228" t="s">
        <v>34</v>
      </c>
      <c r="G107" s="229"/>
      <c r="H107" s="229"/>
      <c r="I107" s="229"/>
      <c r="J107" s="229"/>
      <c r="K107" s="229"/>
      <c r="L107" s="230"/>
    </row>
    <row r="108" spans="2:14" ht="15" customHeight="1" x14ac:dyDescent="0.2">
      <c r="B108" s="217">
        <f>C107</f>
        <v>0.64235913333333317</v>
      </c>
      <c r="C108" s="219">
        <f>B108+(45*H11)</f>
        <v>0.67360893333333316</v>
      </c>
      <c r="D108" s="221">
        <v>45</v>
      </c>
      <c r="E108" s="360">
        <v>16</v>
      </c>
      <c r="F108" s="232" t="s">
        <v>66</v>
      </c>
      <c r="G108" s="233"/>
      <c r="H108" s="233"/>
      <c r="I108" s="233"/>
      <c r="J108" s="233"/>
      <c r="K108" s="233"/>
      <c r="L108" s="234"/>
    </row>
    <row r="109" spans="2:14" ht="15" customHeight="1" thickBot="1" x14ac:dyDescent="0.25">
      <c r="B109" s="197"/>
      <c r="C109" s="199"/>
      <c r="D109" s="201"/>
      <c r="E109" s="361"/>
      <c r="F109" s="257" t="s">
        <v>67</v>
      </c>
      <c r="G109" s="258"/>
      <c r="H109" s="258"/>
      <c r="I109" s="258"/>
      <c r="J109" s="258"/>
      <c r="K109" s="258"/>
      <c r="L109" s="259"/>
    </row>
    <row r="110" spans="2:14" ht="15" customHeight="1" thickBot="1" x14ac:dyDescent="0.25">
      <c r="B110" s="341" t="s">
        <v>68</v>
      </c>
      <c r="C110" s="342"/>
      <c r="D110" s="342"/>
      <c r="E110" s="342"/>
      <c r="F110" s="342"/>
      <c r="G110" s="342"/>
      <c r="H110" s="342"/>
      <c r="I110" s="342"/>
      <c r="J110" s="342"/>
      <c r="K110" s="342"/>
      <c r="L110" s="343"/>
      <c r="N110" s="4"/>
    </row>
    <row r="111" spans="2:14" ht="15" customHeight="1" thickBot="1" x14ac:dyDescent="0.25">
      <c r="B111" s="188">
        <f>C108</f>
        <v>0.67360893333333316</v>
      </c>
      <c r="C111" s="189">
        <f>B111+(D111*H11)</f>
        <v>0.68055333333333312</v>
      </c>
      <c r="D111" s="88">
        <f>$I$24</f>
        <v>10</v>
      </c>
      <c r="E111" s="193"/>
      <c r="F111" s="228" t="s">
        <v>69</v>
      </c>
      <c r="G111" s="229"/>
      <c r="H111" s="229"/>
      <c r="I111" s="229"/>
      <c r="J111" s="229"/>
      <c r="K111" s="229"/>
      <c r="L111" s="230"/>
      <c r="N111" s="4"/>
    </row>
    <row r="112" spans="2:14" ht="15" customHeight="1" x14ac:dyDescent="0.2">
      <c r="B112" s="196">
        <f>C111</f>
        <v>0.68055333333333312</v>
      </c>
      <c r="C112" s="198">
        <f>B112+(D112*H11)</f>
        <v>0.72221973333333311</v>
      </c>
      <c r="D112" s="200">
        <v>60</v>
      </c>
      <c r="E112" s="318"/>
      <c r="F112" s="91" t="s">
        <v>58</v>
      </c>
      <c r="G112" s="207" t="s">
        <v>70</v>
      </c>
      <c r="H112" s="208"/>
      <c r="I112" s="250"/>
      <c r="J112" s="251"/>
      <c r="K112" s="251"/>
      <c r="L112" s="252"/>
      <c r="N112" s="4"/>
    </row>
    <row r="113" spans="2:14" ht="15" customHeight="1" thickBot="1" x14ac:dyDescent="0.25">
      <c r="B113" s="244"/>
      <c r="C113" s="245"/>
      <c r="D113" s="285"/>
      <c r="E113" s="319"/>
      <c r="F113" s="92">
        <f>IF(J37&gt;0,J37,"Ikke aktuel")</f>
        <v>1</v>
      </c>
      <c r="G113" s="209"/>
      <c r="H113" s="210"/>
      <c r="I113" s="253"/>
      <c r="J113" s="254"/>
      <c r="K113" s="254"/>
      <c r="L113" s="255"/>
      <c r="N113" s="4"/>
    </row>
    <row r="114" spans="2:14" ht="15" customHeight="1" thickBot="1" x14ac:dyDescent="0.25">
      <c r="B114" s="93">
        <f>C112</f>
        <v>0.72221973333333311</v>
      </c>
      <c r="C114" s="94" t="s">
        <v>71</v>
      </c>
      <c r="D114" s="103"/>
      <c r="E114" s="96"/>
      <c r="F114" s="300" t="s">
        <v>60</v>
      </c>
      <c r="G114" s="301"/>
      <c r="H114" s="301"/>
      <c r="I114" s="301"/>
      <c r="J114" s="301"/>
      <c r="K114" s="301"/>
      <c r="L114" s="302"/>
      <c r="N114" s="4"/>
    </row>
    <row r="115" spans="2:14" ht="15" customHeight="1" thickBot="1" x14ac:dyDescent="0.25">
      <c r="B115" s="357" t="s">
        <v>72</v>
      </c>
      <c r="C115" s="358"/>
      <c r="D115" s="358"/>
      <c r="E115" s="358"/>
      <c r="F115" s="358"/>
      <c r="G115" s="358"/>
      <c r="H115" s="358"/>
      <c r="I115" s="358"/>
      <c r="J115" s="358"/>
      <c r="K115" s="358"/>
      <c r="L115" s="359"/>
      <c r="N115" s="4"/>
    </row>
    <row r="116" spans="2:14" ht="15" customHeight="1" x14ac:dyDescent="0.2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N116" s="4"/>
    </row>
    <row r="117" spans="2:14" ht="15" customHeight="1" thickBot="1" x14ac:dyDescent="0.25">
      <c r="B117" s="104"/>
      <c r="C117" s="64"/>
      <c r="D117" s="64"/>
      <c r="E117" s="64"/>
      <c r="F117" s="104"/>
      <c r="G117" s="64"/>
      <c r="H117" s="64"/>
      <c r="I117" s="64"/>
      <c r="J117" s="64"/>
      <c r="K117" s="64"/>
      <c r="L117" s="64"/>
      <c r="N117" s="2"/>
    </row>
    <row r="118" spans="2:14" ht="15" customHeight="1" thickBot="1" x14ac:dyDescent="0.25">
      <c r="B118" s="65" t="s">
        <v>26</v>
      </c>
      <c r="C118" s="66" t="s">
        <v>27</v>
      </c>
      <c r="D118" s="66" t="s">
        <v>28</v>
      </c>
      <c r="E118" s="66" t="s">
        <v>29</v>
      </c>
      <c r="F118" s="67" t="s">
        <v>73</v>
      </c>
      <c r="G118" s="105">
        <f>IF(I20&lt;&gt;0,G79+1,0)</f>
        <v>0</v>
      </c>
      <c r="H118" s="69"/>
      <c r="I118" s="69"/>
      <c r="J118" s="69"/>
      <c r="K118" s="69"/>
      <c r="L118" s="70"/>
      <c r="N118" s="2"/>
    </row>
    <row r="119" spans="2:14" ht="15" customHeight="1" x14ac:dyDescent="0.2">
      <c r="B119" s="242">
        <f>I21</f>
        <v>0.33333333333333331</v>
      </c>
      <c r="C119" s="198">
        <f>B119+(45*H$11)</f>
        <v>0.36458313333333331</v>
      </c>
      <c r="D119" s="200">
        <v>45</v>
      </c>
      <c r="E119" s="338">
        <v>17</v>
      </c>
      <c r="F119" s="106" t="s">
        <v>74</v>
      </c>
      <c r="G119" s="107" t="s">
        <v>75</v>
      </c>
      <c r="H119" s="107"/>
      <c r="I119" s="107"/>
      <c r="J119" s="107"/>
      <c r="K119" s="107"/>
      <c r="L119" s="108"/>
    </row>
    <row r="120" spans="2:14" ht="15" customHeight="1" x14ac:dyDescent="0.2">
      <c r="B120" s="243"/>
      <c r="C120" s="220"/>
      <c r="D120" s="222"/>
      <c r="E120" s="338"/>
      <c r="F120" s="109" t="s">
        <v>76</v>
      </c>
      <c r="G120" s="110"/>
      <c r="H120" s="110"/>
      <c r="I120" s="110"/>
      <c r="J120" s="110"/>
      <c r="K120" s="110"/>
      <c r="L120" s="111"/>
    </row>
    <row r="121" spans="2:14" ht="15" customHeight="1" x14ac:dyDescent="0.2">
      <c r="B121" s="78">
        <f>C119</f>
        <v>0.36458313333333331</v>
      </c>
      <c r="C121" s="79">
        <f>B121+(D121*H11)</f>
        <v>0.37152753333333333</v>
      </c>
      <c r="D121" s="76">
        <f>$I$24</f>
        <v>10</v>
      </c>
      <c r="E121" s="112"/>
      <c r="F121" s="113" t="s">
        <v>34</v>
      </c>
      <c r="G121" s="114"/>
      <c r="H121" s="114"/>
      <c r="I121" s="114"/>
      <c r="J121" s="114"/>
      <c r="K121" s="114"/>
      <c r="L121" s="115"/>
    </row>
    <row r="122" spans="2:14" ht="15" customHeight="1" x14ac:dyDescent="0.2">
      <c r="B122" s="244">
        <f>C121</f>
        <v>0.37152753333333333</v>
      </c>
      <c r="C122" s="245">
        <f>B122+(45*$H$11)</f>
        <v>0.40277733333333332</v>
      </c>
      <c r="D122" s="285">
        <v>45</v>
      </c>
      <c r="E122" s="338">
        <v>18</v>
      </c>
      <c r="F122" s="331" t="s">
        <v>77</v>
      </c>
      <c r="G122" s="332"/>
      <c r="H122" s="332"/>
      <c r="I122" s="332"/>
      <c r="J122" s="332"/>
      <c r="K122" s="332"/>
      <c r="L122" s="333"/>
    </row>
    <row r="123" spans="2:14" ht="15" customHeight="1" x14ac:dyDescent="0.2">
      <c r="B123" s="218"/>
      <c r="C123" s="220"/>
      <c r="D123" s="222"/>
      <c r="E123" s="338"/>
      <c r="F123" s="334"/>
      <c r="G123" s="335"/>
      <c r="H123" s="335"/>
      <c r="I123" s="335"/>
      <c r="J123" s="335"/>
      <c r="K123" s="335"/>
      <c r="L123" s="336"/>
    </row>
    <row r="124" spans="2:14" ht="15" customHeight="1" x14ac:dyDescent="0.2">
      <c r="B124" s="185">
        <f>C122</f>
        <v>0.40277733333333332</v>
      </c>
      <c r="C124" s="186">
        <f>B124+(D124*H11)</f>
        <v>0.40972173333333334</v>
      </c>
      <c r="D124" s="76">
        <f>$I$24</f>
        <v>10</v>
      </c>
      <c r="E124" s="119"/>
      <c r="F124" s="228" t="s">
        <v>34</v>
      </c>
      <c r="G124" s="229"/>
      <c r="H124" s="229"/>
      <c r="I124" s="229"/>
      <c r="J124" s="229"/>
      <c r="K124" s="229"/>
      <c r="L124" s="230"/>
      <c r="N124" s="6"/>
    </row>
    <row r="125" spans="2:14" ht="15" customHeight="1" x14ac:dyDescent="0.2">
      <c r="B125" s="244">
        <f>C124</f>
        <v>0.40972173333333334</v>
      </c>
      <c r="C125" s="245">
        <f>B125+(45*H$11)</f>
        <v>0.44097153333333333</v>
      </c>
      <c r="D125" s="285">
        <v>45</v>
      </c>
      <c r="E125" s="338">
        <v>19</v>
      </c>
      <c r="F125" s="120" t="s">
        <v>78</v>
      </c>
      <c r="G125" s="120"/>
      <c r="H125" s="120"/>
      <c r="I125" s="120"/>
      <c r="J125" s="120"/>
      <c r="K125" s="120"/>
      <c r="L125" s="121"/>
    </row>
    <row r="126" spans="2:14" ht="15" customHeight="1" x14ac:dyDescent="0.2">
      <c r="B126" s="218"/>
      <c r="C126" s="220"/>
      <c r="D126" s="222"/>
      <c r="E126" s="338"/>
      <c r="F126" s="120" t="s">
        <v>79</v>
      </c>
      <c r="G126" s="120"/>
      <c r="H126" s="120"/>
      <c r="I126" s="120"/>
      <c r="J126" s="120"/>
      <c r="K126" s="120"/>
      <c r="L126" s="121"/>
    </row>
    <row r="127" spans="2:14" ht="15" customHeight="1" x14ac:dyDescent="0.2">
      <c r="B127" s="188">
        <f>C125</f>
        <v>0.44097153333333333</v>
      </c>
      <c r="C127" s="189">
        <f>B127+(D127*H11)</f>
        <v>0.44791593333333335</v>
      </c>
      <c r="D127" s="76">
        <f>$I$24</f>
        <v>10</v>
      </c>
      <c r="E127" s="193"/>
      <c r="F127" s="122" t="s">
        <v>34</v>
      </c>
      <c r="G127" s="123"/>
      <c r="H127" s="123"/>
      <c r="I127" s="123"/>
      <c r="J127" s="123"/>
      <c r="K127" s="123"/>
      <c r="L127" s="124"/>
      <c r="N127" s="2"/>
    </row>
    <row r="128" spans="2:14" ht="15" customHeight="1" x14ac:dyDescent="0.2">
      <c r="B128" s="217">
        <f>C127</f>
        <v>0.44791593333333335</v>
      </c>
      <c r="C128" s="219">
        <f>B128+(45*H$11)</f>
        <v>0.47916573333333334</v>
      </c>
      <c r="D128" s="221">
        <v>45</v>
      </c>
      <c r="E128" s="338">
        <v>20</v>
      </c>
      <c r="F128" s="125" t="s">
        <v>80</v>
      </c>
      <c r="G128" s="126"/>
      <c r="H128" s="126"/>
      <c r="I128" s="126"/>
      <c r="J128" s="126"/>
      <c r="K128" s="126"/>
      <c r="L128" s="127"/>
      <c r="N128" s="9"/>
    </row>
    <row r="129" spans="2:14" ht="15" customHeight="1" thickBot="1" x14ac:dyDescent="0.25">
      <c r="B129" s="218"/>
      <c r="C129" s="220"/>
      <c r="D129" s="222"/>
      <c r="E129" s="356"/>
      <c r="F129" s="128" t="s">
        <v>81</v>
      </c>
      <c r="G129" s="129"/>
      <c r="H129" s="129"/>
      <c r="I129" s="129"/>
      <c r="J129" s="129"/>
      <c r="K129" s="129"/>
      <c r="L129" s="130"/>
      <c r="N129" s="9"/>
    </row>
    <row r="130" spans="2:14" ht="15" customHeight="1" thickBot="1" x14ac:dyDescent="0.25">
      <c r="B130" s="78">
        <f>C128</f>
        <v>0.47916573333333334</v>
      </c>
      <c r="C130" s="79">
        <f>B130+(D130*$H$11)</f>
        <v>0.49999893333333334</v>
      </c>
      <c r="D130" s="76">
        <f>$I$23</f>
        <v>30</v>
      </c>
      <c r="E130" s="193"/>
      <c r="F130" s="340" t="s">
        <v>82</v>
      </c>
      <c r="G130" s="289"/>
      <c r="H130" s="289"/>
      <c r="I130" s="289"/>
      <c r="J130" s="289"/>
      <c r="K130" s="289"/>
      <c r="L130" s="290"/>
      <c r="N130" s="6"/>
    </row>
    <row r="131" spans="2:14" ht="15" customHeight="1" x14ac:dyDescent="0.2">
      <c r="B131" s="244">
        <f>C130</f>
        <v>0.49999893333333334</v>
      </c>
      <c r="C131" s="245">
        <f>B131+(45*H$11)</f>
        <v>0.53124873333333333</v>
      </c>
      <c r="D131" s="285">
        <v>45</v>
      </c>
      <c r="E131" s="337">
        <v>21</v>
      </c>
      <c r="F131" s="116" t="s">
        <v>83</v>
      </c>
      <c r="G131" s="117"/>
      <c r="H131" s="117"/>
      <c r="I131" s="117"/>
      <c r="J131" s="117"/>
      <c r="K131" s="117"/>
      <c r="L131" s="118"/>
      <c r="N131" s="9"/>
    </row>
    <row r="132" spans="2:14" ht="15" customHeight="1" x14ac:dyDescent="0.2">
      <c r="B132" s="218"/>
      <c r="C132" s="220"/>
      <c r="D132" s="222"/>
      <c r="E132" s="338"/>
      <c r="F132" s="109"/>
      <c r="G132" s="110"/>
      <c r="H132" s="110"/>
      <c r="I132" s="110"/>
      <c r="J132" s="110"/>
      <c r="K132" s="110"/>
      <c r="L132" s="111"/>
      <c r="N132" s="9"/>
    </row>
    <row r="133" spans="2:14" ht="15" customHeight="1" x14ac:dyDescent="0.2">
      <c r="B133" s="188">
        <f>C131</f>
        <v>0.53124873333333333</v>
      </c>
      <c r="C133" s="189">
        <f>B133+(D133*H11)</f>
        <v>0.5381931333333333</v>
      </c>
      <c r="D133" s="76">
        <f>$I$24</f>
        <v>10</v>
      </c>
      <c r="E133" s="80"/>
      <c r="F133" s="113" t="s">
        <v>34</v>
      </c>
      <c r="G133" s="114"/>
      <c r="H133" s="114"/>
      <c r="I133" s="114"/>
      <c r="J133" s="114"/>
      <c r="K133" s="114"/>
      <c r="L133" s="115"/>
      <c r="N133" s="6"/>
    </row>
    <row r="134" spans="2:14" ht="15" customHeight="1" x14ac:dyDescent="0.2">
      <c r="B134" s="217">
        <f>C133</f>
        <v>0.5381931333333333</v>
      </c>
      <c r="C134" s="219">
        <f>B134+(45*H$11)</f>
        <v>0.56944293333333329</v>
      </c>
      <c r="D134" s="221">
        <v>45</v>
      </c>
      <c r="E134" s="339">
        <v>22</v>
      </c>
      <c r="F134" s="131" t="s">
        <v>84</v>
      </c>
      <c r="G134" s="132"/>
      <c r="H134" s="132"/>
      <c r="I134" s="132"/>
      <c r="J134" s="132"/>
      <c r="K134" s="132"/>
      <c r="L134" s="133"/>
      <c r="N134" s="9"/>
    </row>
    <row r="135" spans="2:14" ht="15" customHeight="1" x14ac:dyDescent="0.2">
      <c r="B135" s="218"/>
      <c r="C135" s="220"/>
      <c r="D135" s="222"/>
      <c r="E135" s="338"/>
      <c r="F135" s="134" t="s">
        <v>85</v>
      </c>
      <c r="G135" s="101"/>
      <c r="H135" s="101"/>
      <c r="I135" s="101"/>
      <c r="J135" s="101"/>
      <c r="K135" s="101"/>
      <c r="L135" s="102"/>
      <c r="N135" s="9"/>
    </row>
    <row r="136" spans="2:14" ht="15" customHeight="1" x14ac:dyDescent="0.2">
      <c r="B136" s="185">
        <f>C134</f>
        <v>0.56944293333333329</v>
      </c>
      <c r="C136" s="186">
        <f>B136+(D136*H11)</f>
        <v>0.57638733333333325</v>
      </c>
      <c r="D136" s="76">
        <f>$I$24</f>
        <v>10</v>
      </c>
      <c r="E136" s="193"/>
      <c r="F136" s="228" t="s">
        <v>34</v>
      </c>
      <c r="G136" s="229"/>
      <c r="H136" s="229"/>
      <c r="I136" s="229"/>
      <c r="J136" s="229"/>
      <c r="K136" s="229"/>
      <c r="L136" s="230"/>
    </row>
    <row r="137" spans="2:14" ht="15" customHeight="1" x14ac:dyDescent="0.2">
      <c r="B137" s="217">
        <f>C136</f>
        <v>0.57638733333333325</v>
      </c>
      <c r="C137" s="219">
        <f>B137+(45*H$11)</f>
        <v>0.60763713333333325</v>
      </c>
      <c r="D137" s="221">
        <v>45</v>
      </c>
      <c r="E137" s="339">
        <v>23</v>
      </c>
      <c r="F137" s="116" t="s">
        <v>86</v>
      </c>
      <c r="G137" s="117"/>
      <c r="H137" s="117"/>
      <c r="I137" s="117"/>
      <c r="J137" s="117"/>
      <c r="K137" s="117"/>
      <c r="L137" s="118"/>
      <c r="N137" s="9"/>
    </row>
    <row r="138" spans="2:14" ht="15" customHeight="1" x14ac:dyDescent="0.2">
      <c r="B138" s="218"/>
      <c r="C138" s="220"/>
      <c r="D138" s="222"/>
      <c r="E138" s="338"/>
      <c r="F138" s="109"/>
      <c r="G138" s="110"/>
      <c r="H138" s="110"/>
      <c r="I138" s="110"/>
      <c r="J138" s="110"/>
      <c r="K138" s="110"/>
      <c r="L138" s="111"/>
      <c r="N138" s="9"/>
    </row>
    <row r="139" spans="2:14" ht="15" customHeight="1" thickBot="1" x14ac:dyDescent="0.25">
      <c r="B139" s="93">
        <f>C137</f>
        <v>0.60763713333333325</v>
      </c>
      <c r="C139" s="94">
        <f>B139+(D139*H11)</f>
        <v>0.60763713333333325</v>
      </c>
      <c r="D139" s="182"/>
      <c r="E139" s="103"/>
      <c r="F139" s="135" t="s">
        <v>87</v>
      </c>
      <c r="G139" s="136"/>
      <c r="H139" s="136"/>
      <c r="I139" s="136"/>
      <c r="J139" s="136"/>
      <c r="K139" s="136"/>
      <c r="L139" s="137"/>
      <c r="N139" s="2"/>
    </row>
    <row r="140" spans="2:14" ht="15" customHeight="1" thickBot="1" x14ac:dyDescent="0.25">
      <c r="B140" s="350" t="s">
        <v>88</v>
      </c>
      <c r="C140" s="351"/>
      <c r="D140" s="351"/>
      <c r="E140" s="351"/>
      <c r="F140" s="351"/>
      <c r="G140" s="351"/>
      <c r="H140" s="351"/>
      <c r="I140" s="351"/>
      <c r="J140" s="351"/>
      <c r="K140" s="351"/>
      <c r="L140" s="352"/>
      <c r="N140" s="2"/>
    </row>
    <row r="141" spans="2:14" ht="15" customHeight="1" thickBot="1" x14ac:dyDescent="0.25">
      <c r="B141" s="350" t="s">
        <v>89</v>
      </c>
      <c r="C141" s="351"/>
      <c r="D141" s="351"/>
      <c r="E141" s="351"/>
      <c r="F141" s="351"/>
      <c r="G141" s="351"/>
      <c r="H141" s="351"/>
      <c r="I141" s="351"/>
      <c r="J141" s="351"/>
      <c r="K141" s="351"/>
      <c r="L141" s="352"/>
      <c r="N141" s="2"/>
    </row>
    <row r="142" spans="2:14" ht="15" customHeight="1" thickBot="1" x14ac:dyDescent="0.25">
      <c r="B142" s="138" t="s">
        <v>90</v>
      </c>
      <c r="C142" s="139"/>
      <c r="D142" s="139"/>
      <c r="E142" s="139"/>
      <c r="F142" s="139"/>
      <c r="G142" s="139"/>
      <c r="H142" s="139"/>
      <c r="I142" s="139"/>
      <c r="J142" s="139"/>
      <c r="K142" s="139"/>
      <c r="L142" s="140"/>
      <c r="N142" s="2"/>
    </row>
    <row r="143" spans="2:14" ht="15" customHeight="1" x14ac:dyDescent="0.2">
      <c r="B143" s="196">
        <f>C139</f>
        <v>0.60763713333333325</v>
      </c>
      <c r="C143" s="198">
        <f>B143+(D143*H$11)</f>
        <v>0.64930353333333324</v>
      </c>
      <c r="D143" s="200">
        <v>60</v>
      </c>
      <c r="E143" s="205"/>
      <c r="F143" s="91" t="s">
        <v>58</v>
      </c>
      <c r="G143" s="207" t="s">
        <v>91</v>
      </c>
      <c r="H143" s="208"/>
      <c r="I143" s="211"/>
      <c r="J143" s="212"/>
      <c r="K143" s="212"/>
      <c r="L143" s="213"/>
      <c r="N143" s="2"/>
    </row>
    <row r="144" spans="2:14" ht="15" customHeight="1" thickBot="1" x14ac:dyDescent="0.25">
      <c r="B144" s="197"/>
      <c r="C144" s="199"/>
      <c r="D144" s="201"/>
      <c r="E144" s="206"/>
      <c r="F144" s="141">
        <f>IF(J41&gt;0,J41,"ikke aktuelt")</f>
        <v>1</v>
      </c>
      <c r="G144" s="209"/>
      <c r="H144" s="210"/>
      <c r="I144" s="214"/>
      <c r="J144" s="215"/>
      <c r="K144" s="215"/>
      <c r="L144" s="216"/>
      <c r="N144" s="2"/>
    </row>
    <row r="145" spans="2:15" ht="15" customHeight="1" x14ac:dyDescent="0.2">
      <c r="B145" s="196">
        <f>B143</f>
        <v>0.60763713333333325</v>
      </c>
      <c r="C145" s="198">
        <f>B145+(D145*H$11)</f>
        <v>0.66319233333333327</v>
      </c>
      <c r="D145" s="200">
        <v>80</v>
      </c>
      <c r="E145" s="205"/>
      <c r="F145" s="91" t="s">
        <v>58</v>
      </c>
      <c r="G145" s="207" t="s">
        <v>92</v>
      </c>
      <c r="H145" s="208"/>
      <c r="I145" s="211"/>
      <c r="J145" s="212"/>
      <c r="K145" s="212"/>
      <c r="L145" s="213"/>
      <c r="N145" s="2"/>
    </row>
    <row r="146" spans="2:15" ht="15" customHeight="1" thickBot="1" x14ac:dyDescent="0.25">
      <c r="B146" s="197"/>
      <c r="C146" s="199"/>
      <c r="D146" s="201"/>
      <c r="E146" s="206"/>
      <c r="F146" s="141">
        <f>IF(J39&gt;0,J39,"ikke aktuelt")</f>
        <v>1</v>
      </c>
      <c r="G146" s="209"/>
      <c r="H146" s="210"/>
      <c r="I146" s="214"/>
      <c r="J146" s="215"/>
      <c r="K146" s="215"/>
      <c r="L146" s="216"/>
      <c r="N146" s="2"/>
    </row>
    <row r="147" spans="2:15" ht="15" customHeight="1" thickBot="1" x14ac:dyDescent="0.25">
      <c r="B147" s="192">
        <f>C145</f>
        <v>0.66319233333333327</v>
      </c>
      <c r="C147" s="184" t="s">
        <v>71</v>
      </c>
      <c r="D147" s="195"/>
      <c r="E147" s="142"/>
      <c r="F147" s="143" t="s">
        <v>60</v>
      </c>
      <c r="G147" s="144"/>
      <c r="H147" s="144"/>
      <c r="I147" s="144"/>
      <c r="J147" s="144"/>
      <c r="K147" s="144"/>
      <c r="L147" s="145"/>
    </row>
    <row r="148" spans="2:15" ht="15" customHeight="1" thickBot="1" x14ac:dyDescent="0.25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</row>
    <row r="149" spans="2:15" ht="15" customHeight="1" thickBot="1" x14ac:dyDescent="0.25">
      <c r="B149" s="65" t="s">
        <v>26</v>
      </c>
      <c r="C149" s="66" t="s">
        <v>27</v>
      </c>
      <c r="D149" s="66" t="s">
        <v>28</v>
      </c>
      <c r="E149" s="66" t="s">
        <v>29</v>
      </c>
      <c r="F149" s="67" t="s">
        <v>93</v>
      </c>
      <c r="G149" s="105">
        <f>IF(I20&lt;&gt;0,G118+1,0)</f>
        <v>0</v>
      </c>
      <c r="H149" s="69"/>
      <c r="I149" s="69"/>
      <c r="J149" s="69"/>
      <c r="K149" s="69"/>
      <c r="L149" s="70"/>
    </row>
    <row r="150" spans="2:15" ht="15" customHeight="1" x14ac:dyDescent="0.2">
      <c r="B150" s="196">
        <f>I21</f>
        <v>0.33333333333333331</v>
      </c>
      <c r="C150" s="198">
        <f>B150+(45*H11)</f>
        <v>0.36458313333333331</v>
      </c>
      <c r="D150" s="200">
        <v>45</v>
      </c>
      <c r="E150" s="226">
        <v>24</v>
      </c>
      <c r="F150" s="146" t="s">
        <v>94</v>
      </c>
      <c r="G150" s="98" t="s">
        <v>95</v>
      </c>
      <c r="H150" s="98"/>
      <c r="I150" s="98"/>
      <c r="J150" s="98"/>
      <c r="K150" s="98"/>
      <c r="L150" s="99"/>
    </row>
    <row r="151" spans="2:15" ht="15" customHeight="1" x14ac:dyDescent="0.2">
      <c r="B151" s="218"/>
      <c r="C151" s="220"/>
      <c r="D151" s="222"/>
      <c r="E151" s="227"/>
      <c r="F151" s="100" t="s">
        <v>96</v>
      </c>
      <c r="G151" s="101"/>
      <c r="H151" s="101"/>
      <c r="I151" s="101"/>
      <c r="J151" s="101"/>
      <c r="K151" s="101"/>
      <c r="L151" s="102"/>
    </row>
    <row r="152" spans="2:15" ht="15" customHeight="1" x14ac:dyDescent="0.2">
      <c r="B152" s="185">
        <f>C150</f>
        <v>0.36458313333333331</v>
      </c>
      <c r="C152" s="147">
        <f>B152+(D152*H11)</f>
        <v>0.37152753333333333</v>
      </c>
      <c r="D152" s="76">
        <f>$I$24</f>
        <v>10</v>
      </c>
      <c r="E152" s="187"/>
      <c r="F152" s="228" t="s">
        <v>34</v>
      </c>
      <c r="G152" s="229"/>
      <c r="H152" s="229"/>
      <c r="I152" s="229"/>
      <c r="J152" s="229"/>
      <c r="K152" s="229"/>
      <c r="L152" s="230"/>
      <c r="O152" s="3"/>
    </row>
    <row r="153" spans="2:15" ht="15" customHeight="1" x14ac:dyDescent="0.2">
      <c r="B153" s="217">
        <f>C152</f>
        <v>0.37152753333333333</v>
      </c>
      <c r="C153" s="219">
        <f>B153+(45*H11)</f>
        <v>0.40277733333333332</v>
      </c>
      <c r="D153" s="221">
        <v>45</v>
      </c>
      <c r="E153" s="231">
        <v>25</v>
      </c>
      <c r="F153" s="232" t="s">
        <v>97</v>
      </c>
      <c r="G153" s="233"/>
      <c r="H153" s="233"/>
      <c r="I153" s="233"/>
      <c r="J153" s="233"/>
      <c r="K153" s="233"/>
      <c r="L153" s="234"/>
      <c r="O153" s="2"/>
    </row>
    <row r="154" spans="2:15" ht="15" customHeight="1" x14ac:dyDescent="0.2">
      <c r="B154" s="218"/>
      <c r="C154" s="220"/>
      <c r="D154" s="222"/>
      <c r="E154" s="227"/>
      <c r="F154" s="235"/>
      <c r="G154" s="236"/>
      <c r="H154" s="236"/>
      <c r="I154" s="236"/>
      <c r="J154" s="236"/>
      <c r="K154" s="236"/>
      <c r="L154" s="237"/>
    </row>
    <row r="155" spans="2:15" ht="15" customHeight="1" x14ac:dyDescent="0.2">
      <c r="B155" s="185">
        <f>C153</f>
        <v>0.40277733333333332</v>
      </c>
      <c r="C155" s="186">
        <f>B155+(D155*H11)</f>
        <v>0.40972173333333334</v>
      </c>
      <c r="D155" s="76">
        <f>$I$24</f>
        <v>10</v>
      </c>
      <c r="E155" s="187"/>
      <c r="F155" s="228" t="s">
        <v>34</v>
      </c>
      <c r="G155" s="229"/>
      <c r="H155" s="229"/>
      <c r="I155" s="229"/>
      <c r="J155" s="229"/>
      <c r="K155" s="229"/>
      <c r="L155" s="230"/>
      <c r="N155" s="4"/>
    </row>
    <row r="156" spans="2:15" ht="15" customHeight="1" x14ac:dyDescent="0.2">
      <c r="B156" s="217">
        <f>C155</f>
        <v>0.40972173333333334</v>
      </c>
      <c r="C156" s="219">
        <f>B156+(D156*H11)</f>
        <v>0.44097153333333333</v>
      </c>
      <c r="D156" s="221">
        <v>45</v>
      </c>
      <c r="E156" s="231">
        <v>26</v>
      </c>
      <c r="F156" s="232" t="s">
        <v>98</v>
      </c>
      <c r="G156" s="233"/>
      <c r="H156" s="233"/>
      <c r="I156" s="233"/>
      <c r="J156" s="233"/>
      <c r="K156" s="233"/>
      <c r="L156" s="234"/>
    </row>
    <row r="157" spans="2:15" ht="15" customHeight="1" x14ac:dyDescent="0.2">
      <c r="B157" s="218"/>
      <c r="C157" s="220"/>
      <c r="D157" s="222"/>
      <c r="E157" s="227"/>
      <c r="F157" s="235"/>
      <c r="G157" s="236"/>
      <c r="H157" s="236"/>
      <c r="I157" s="236"/>
      <c r="J157" s="236"/>
      <c r="K157" s="236"/>
      <c r="L157" s="237"/>
    </row>
    <row r="158" spans="2:15" ht="15" customHeight="1" x14ac:dyDescent="0.2">
      <c r="B158" s="185">
        <f>C156</f>
        <v>0.44097153333333333</v>
      </c>
      <c r="C158" s="186">
        <f>B158+(D158*H11)</f>
        <v>0.44791593333333335</v>
      </c>
      <c r="D158" s="76">
        <f>$I$24</f>
        <v>10</v>
      </c>
      <c r="E158" s="187"/>
      <c r="F158" s="228" t="s">
        <v>34</v>
      </c>
      <c r="G158" s="229"/>
      <c r="H158" s="229"/>
      <c r="I158" s="229"/>
      <c r="J158" s="229"/>
      <c r="K158" s="229"/>
      <c r="L158" s="230"/>
    </row>
    <row r="159" spans="2:15" ht="15" customHeight="1" x14ac:dyDescent="0.2">
      <c r="B159" s="217">
        <f>C158</f>
        <v>0.44791593333333335</v>
      </c>
      <c r="C159" s="219">
        <f>B159+(D159*H11)</f>
        <v>0.47916573333333334</v>
      </c>
      <c r="D159" s="221">
        <v>45</v>
      </c>
      <c r="E159" s="231">
        <v>27</v>
      </c>
      <c r="F159" s="232" t="s">
        <v>99</v>
      </c>
      <c r="G159" s="233"/>
      <c r="H159" s="233"/>
      <c r="I159" s="233"/>
      <c r="J159" s="233"/>
      <c r="K159" s="233"/>
      <c r="L159" s="234"/>
    </row>
    <row r="160" spans="2:15" ht="15" customHeight="1" thickBot="1" x14ac:dyDescent="0.25">
      <c r="B160" s="197"/>
      <c r="C160" s="199"/>
      <c r="D160" s="201"/>
      <c r="E160" s="256"/>
      <c r="F160" s="257" t="s">
        <v>67</v>
      </c>
      <c r="G160" s="258"/>
      <c r="H160" s="258"/>
      <c r="I160" s="258"/>
      <c r="J160" s="258"/>
      <c r="K160" s="258"/>
      <c r="L160" s="259"/>
      <c r="N160" s="2"/>
    </row>
    <row r="161" spans="2:14" ht="15" customHeight="1" thickBot="1" x14ac:dyDescent="0.25">
      <c r="B161" s="185">
        <f>C159</f>
        <v>0.47916573333333334</v>
      </c>
      <c r="C161" s="186">
        <f>B161+(D161*H11)</f>
        <v>0.47916573333333334</v>
      </c>
      <c r="D161" s="88"/>
      <c r="E161" s="187"/>
      <c r="F161" s="223" t="s">
        <v>100</v>
      </c>
      <c r="G161" s="224"/>
      <c r="H161" s="224"/>
      <c r="I161" s="224"/>
      <c r="J161" s="224"/>
      <c r="K161" s="224"/>
      <c r="L161" s="225"/>
      <c r="N161" s="2"/>
    </row>
    <row r="162" spans="2:14" ht="15" customHeight="1" x14ac:dyDescent="0.2">
      <c r="B162" s="217">
        <f>C161</f>
        <v>0.47916573333333334</v>
      </c>
      <c r="C162" s="219">
        <f>B162+(D162*H11)</f>
        <v>0.52083213333333334</v>
      </c>
      <c r="D162" s="221">
        <v>60</v>
      </c>
      <c r="E162" s="221"/>
      <c r="F162" s="148" t="s">
        <v>58</v>
      </c>
      <c r="G162" s="207" t="s">
        <v>101</v>
      </c>
      <c r="H162" s="208"/>
      <c r="I162" s="149" t="s">
        <v>102</v>
      </c>
      <c r="J162" s="150"/>
      <c r="K162" s="150"/>
      <c r="L162" s="151"/>
    </row>
    <row r="163" spans="2:14" ht="15" customHeight="1" thickBot="1" x14ac:dyDescent="0.25">
      <c r="B163" s="218"/>
      <c r="C163" s="220"/>
      <c r="D163" s="222"/>
      <c r="E163" s="222"/>
      <c r="F163" s="152">
        <f>IF(J43&gt;0,J43,"ikke aktuelt")</f>
        <v>1</v>
      </c>
      <c r="G163" s="209"/>
      <c r="H163" s="210"/>
      <c r="I163" s="202"/>
      <c r="J163" s="203"/>
      <c r="K163" s="203"/>
      <c r="L163" s="204"/>
    </row>
    <row r="164" spans="2:14" ht="15" customHeight="1" x14ac:dyDescent="0.2">
      <c r="B164" s="217">
        <f>C161</f>
        <v>0.47916573333333334</v>
      </c>
      <c r="C164" s="219">
        <f>B164+(D164*H11)</f>
        <v>0.53472093333333337</v>
      </c>
      <c r="D164" s="221">
        <v>80</v>
      </c>
      <c r="E164" s="221"/>
      <c r="F164" s="148" t="s">
        <v>58</v>
      </c>
      <c r="G164" s="207" t="s">
        <v>103</v>
      </c>
      <c r="H164" s="208"/>
      <c r="I164" s="149" t="s">
        <v>102</v>
      </c>
      <c r="J164" s="150"/>
      <c r="K164" s="150"/>
      <c r="L164" s="151"/>
    </row>
    <row r="165" spans="2:14" ht="15" customHeight="1" thickBot="1" x14ac:dyDescent="0.25">
      <c r="B165" s="218"/>
      <c r="C165" s="220"/>
      <c r="D165" s="222"/>
      <c r="E165" s="222"/>
      <c r="F165" s="152">
        <f>IF(J45&gt;0,J45,"ikke aktuelt")</f>
        <v>1</v>
      </c>
      <c r="G165" s="209"/>
      <c r="H165" s="210"/>
      <c r="I165" s="202"/>
      <c r="J165" s="203"/>
      <c r="K165" s="203"/>
      <c r="L165" s="204"/>
    </row>
    <row r="166" spans="2:14" ht="15" customHeight="1" x14ac:dyDescent="0.2">
      <c r="B166" s="217">
        <f>C161</f>
        <v>0.47916573333333334</v>
      </c>
      <c r="C166" s="219">
        <f>B166+(D166*H11)</f>
        <v>0.53472093333333337</v>
      </c>
      <c r="D166" s="221">
        <v>80</v>
      </c>
      <c r="E166" s="221"/>
      <c r="F166" s="148" t="s">
        <v>58</v>
      </c>
      <c r="G166" s="207" t="s">
        <v>104</v>
      </c>
      <c r="H166" s="208"/>
      <c r="I166" s="149" t="s">
        <v>102</v>
      </c>
      <c r="J166" s="150"/>
      <c r="K166" s="150"/>
      <c r="L166" s="151"/>
    </row>
    <row r="167" spans="2:14" ht="15" customHeight="1" thickBot="1" x14ac:dyDescent="0.25">
      <c r="B167" s="218"/>
      <c r="C167" s="220"/>
      <c r="D167" s="222"/>
      <c r="E167" s="222"/>
      <c r="F167" s="152">
        <f>IF(J47&gt;0,J47,"ikke aktuelt")</f>
        <v>1</v>
      </c>
      <c r="G167" s="209"/>
      <c r="H167" s="210"/>
      <c r="I167" s="202"/>
      <c r="J167" s="203"/>
      <c r="K167" s="203"/>
      <c r="L167" s="204"/>
    </row>
    <row r="168" spans="2:14" ht="15" customHeight="1" x14ac:dyDescent="0.2">
      <c r="B168" s="217">
        <f>C161</f>
        <v>0.47916573333333334</v>
      </c>
      <c r="C168" s="219">
        <f>B168+(D168*H11)</f>
        <v>0.54860973333333329</v>
      </c>
      <c r="D168" s="221">
        <v>100</v>
      </c>
      <c r="E168" s="221"/>
      <c r="F168" s="148" t="s">
        <v>58</v>
      </c>
      <c r="G168" s="207" t="s">
        <v>105</v>
      </c>
      <c r="H168" s="208"/>
      <c r="I168" s="149" t="s">
        <v>102</v>
      </c>
      <c r="J168" s="150"/>
      <c r="K168" s="150"/>
      <c r="L168" s="151"/>
    </row>
    <row r="169" spans="2:14" ht="15" customHeight="1" thickBot="1" x14ac:dyDescent="0.25">
      <c r="B169" s="218"/>
      <c r="C169" s="220"/>
      <c r="D169" s="222"/>
      <c r="E169" s="222"/>
      <c r="F169" s="152">
        <f>IF(J49&gt;0,J49,"ikke aktuelt")</f>
        <v>1</v>
      </c>
      <c r="G169" s="209"/>
      <c r="H169" s="210"/>
      <c r="I169" s="202"/>
      <c r="J169" s="203"/>
      <c r="K169" s="203"/>
      <c r="L169" s="204"/>
    </row>
    <row r="170" spans="2:14" ht="15" customHeight="1" thickBot="1" x14ac:dyDescent="0.25">
      <c r="B170" s="93">
        <f>C168</f>
        <v>0.54860973333333329</v>
      </c>
      <c r="C170" s="94">
        <f>B170+(D170*H11)</f>
        <v>0.54860973333333329</v>
      </c>
      <c r="D170" s="182"/>
      <c r="E170" s="153"/>
      <c r="F170" s="143" t="s">
        <v>60</v>
      </c>
      <c r="G170" s="144"/>
      <c r="H170" s="144"/>
      <c r="I170" s="144"/>
      <c r="J170" s="144"/>
      <c r="K170" s="144"/>
      <c r="L170" s="145"/>
    </row>
    <row r="171" spans="2:14" x14ac:dyDescent="0.2">
      <c r="N171" s="2"/>
    </row>
    <row r="172" spans="2:14" x14ac:dyDescent="0.2">
      <c r="N172" s="2"/>
    </row>
    <row r="173" spans="2:14" x14ac:dyDescent="0.2">
      <c r="N173" s="2"/>
    </row>
  </sheetData>
  <sheetProtection algorithmName="SHA-512" hashValue="V7+eJLnMc3xWxzACc92K3pUtnqKWd8esD6mmdm/nohPqK0kXAgm4Bmb4DXib4ekuSWqPTMDsacdtr2wOjSOZ0w==" saltValue="+M/EcsxvcexEaXah/lsqrA==" spinCount="100000" sheet="1" objects="1" scenarios="1"/>
  <mergeCells count="246">
    <mergeCell ref="E119:E120"/>
    <mergeCell ref="E122:E123"/>
    <mergeCell ref="B110:L110"/>
    <mergeCell ref="B112:B113"/>
    <mergeCell ref="F89:L90"/>
    <mergeCell ref="B141:L141"/>
    <mergeCell ref="B98:L98"/>
    <mergeCell ref="B140:L140"/>
    <mergeCell ref="F108:L108"/>
    <mergeCell ref="F109:L109"/>
    <mergeCell ref="E128:E129"/>
    <mergeCell ref="E105:E106"/>
    <mergeCell ref="F101:L101"/>
    <mergeCell ref="B137:B138"/>
    <mergeCell ref="C137:C138"/>
    <mergeCell ref="G112:H113"/>
    <mergeCell ref="B115:L115"/>
    <mergeCell ref="D112:D113"/>
    <mergeCell ref="E112:E113"/>
    <mergeCell ref="B131:B132"/>
    <mergeCell ref="C131:C132"/>
    <mergeCell ref="D119:D120"/>
    <mergeCell ref="D94:D95"/>
    <mergeCell ref="E108:E109"/>
    <mergeCell ref="E143:E144"/>
    <mergeCell ref="E131:E132"/>
    <mergeCell ref="G143:H144"/>
    <mergeCell ref="D122:D123"/>
    <mergeCell ref="E134:E135"/>
    <mergeCell ref="D137:D138"/>
    <mergeCell ref="E137:E138"/>
    <mergeCell ref="F130:L130"/>
    <mergeCell ref="F136:L136"/>
    <mergeCell ref="E125:E126"/>
    <mergeCell ref="I143:L144"/>
    <mergeCell ref="D125:D126"/>
    <mergeCell ref="D134:D135"/>
    <mergeCell ref="D143:D144"/>
    <mergeCell ref="D128:D129"/>
    <mergeCell ref="F122:L123"/>
    <mergeCell ref="D89:D90"/>
    <mergeCell ref="B108:B109"/>
    <mergeCell ref="C108:C109"/>
    <mergeCell ref="D108:D109"/>
    <mergeCell ref="F92:H92"/>
    <mergeCell ref="B97:J97"/>
    <mergeCell ref="K97:L97"/>
    <mergeCell ref="F86:L87"/>
    <mergeCell ref="F102:L103"/>
    <mergeCell ref="F105:L106"/>
    <mergeCell ref="D66:D67"/>
    <mergeCell ref="D69:D70"/>
    <mergeCell ref="F74:L74"/>
    <mergeCell ref="F63:L63"/>
    <mergeCell ref="F64:L64"/>
    <mergeCell ref="F65:L65"/>
    <mergeCell ref="F66:L66"/>
    <mergeCell ref="F69:L69"/>
    <mergeCell ref="E69:E70"/>
    <mergeCell ref="E72:E73"/>
    <mergeCell ref="E66:E67"/>
    <mergeCell ref="F68:L68"/>
    <mergeCell ref="F73:L73"/>
    <mergeCell ref="F71:L71"/>
    <mergeCell ref="F72:L72"/>
    <mergeCell ref="F67:L67"/>
    <mergeCell ref="F70:L70"/>
    <mergeCell ref="B72:B73"/>
    <mergeCell ref="B93:L93"/>
    <mergeCell ref="F107:L107"/>
    <mergeCell ref="D102:D103"/>
    <mergeCell ref="E99:E100"/>
    <mergeCell ref="E102:E103"/>
    <mergeCell ref="B99:B100"/>
    <mergeCell ref="B89:B90"/>
    <mergeCell ref="B75:B76"/>
    <mergeCell ref="C75:C76"/>
    <mergeCell ref="F91:L91"/>
    <mergeCell ref="F88:L88"/>
    <mergeCell ref="E75:E76"/>
    <mergeCell ref="E80:E81"/>
    <mergeCell ref="F81:L81"/>
    <mergeCell ref="F84:L84"/>
    <mergeCell ref="F75:L75"/>
    <mergeCell ref="F76:L76"/>
    <mergeCell ref="F83:L83"/>
    <mergeCell ref="E83:E84"/>
    <mergeCell ref="F96:L96"/>
    <mergeCell ref="G94:H95"/>
    <mergeCell ref="E94:E95"/>
    <mergeCell ref="B94:B95"/>
    <mergeCell ref="B143:B144"/>
    <mergeCell ref="C143:C144"/>
    <mergeCell ref="B134:B135"/>
    <mergeCell ref="C134:C135"/>
    <mergeCell ref="F85:L85"/>
    <mergeCell ref="F82:L82"/>
    <mergeCell ref="F80:L80"/>
    <mergeCell ref="F124:L124"/>
    <mergeCell ref="C99:C100"/>
    <mergeCell ref="D99:D100"/>
    <mergeCell ref="F104:L104"/>
    <mergeCell ref="E86:E87"/>
    <mergeCell ref="E89:E90"/>
    <mergeCell ref="D131:D132"/>
    <mergeCell ref="C125:C126"/>
    <mergeCell ref="F111:L111"/>
    <mergeCell ref="F114:L114"/>
    <mergeCell ref="C94:C95"/>
    <mergeCell ref="I94:L95"/>
    <mergeCell ref="C112:C113"/>
    <mergeCell ref="B86:B87"/>
    <mergeCell ref="C86:C87"/>
    <mergeCell ref="D86:D87"/>
    <mergeCell ref="C89:C90"/>
    <mergeCell ref="B20:H20"/>
    <mergeCell ref="B21:H21"/>
    <mergeCell ref="E60:E61"/>
    <mergeCell ref="E63:E64"/>
    <mergeCell ref="B22:H22"/>
    <mergeCell ref="B60:B61"/>
    <mergeCell ref="C60:C61"/>
    <mergeCell ref="B63:B64"/>
    <mergeCell ref="C63:C64"/>
    <mergeCell ref="D54:D55"/>
    <mergeCell ref="D57:D58"/>
    <mergeCell ref="E54:E55"/>
    <mergeCell ref="E57:E58"/>
    <mergeCell ref="B54:B55"/>
    <mergeCell ref="G25:J25"/>
    <mergeCell ref="G27:J27"/>
    <mergeCell ref="G28:J28"/>
    <mergeCell ref="G30:J30"/>
    <mergeCell ref="G31:J31"/>
    <mergeCell ref="B23:H23"/>
    <mergeCell ref="B34:F34"/>
    <mergeCell ref="B29:F29"/>
    <mergeCell ref="B50:L50"/>
    <mergeCell ref="C54:C55"/>
    <mergeCell ref="K25:L33"/>
    <mergeCell ref="F59:L59"/>
    <mergeCell ref="F60:L60"/>
    <mergeCell ref="G34:L34"/>
    <mergeCell ref="G26:J26"/>
    <mergeCell ref="G29:J29"/>
    <mergeCell ref="F56:L56"/>
    <mergeCell ref="F53:L53"/>
    <mergeCell ref="F54:L54"/>
    <mergeCell ref="F55:L55"/>
    <mergeCell ref="F57:L57"/>
    <mergeCell ref="K39:L39"/>
    <mergeCell ref="K40:L40"/>
    <mergeCell ref="B57:B58"/>
    <mergeCell ref="C57:C58"/>
    <mergeCell ref="D159:D160"/>
    <mergeCell ref="E159:E160"/>
    <mergeCell ref="F159:L159"/>
    <mergeCell ref="F160:L160"/>
    <mergeCell ref="D60:D61"/>
    <mergeCell ref="F61:L61"/>
    <mergeCell ref="B41:I41"/>
    <mergeCell ref="K41:L41"/>
    <mergeCell ref="B156:B157"/>
    <mergeCell ref="C156:C157"/>
    <mergeCell ref="D156:D157"/>
    <mergeCell ref="E156:E157"/>
    <mergeCell ref="F156:L156"/>
    <mergeCell ref="F157:L157"/>
    <mergeCell ref="F62:L62"/>
    <mergeCell ref="F58:L58"/>
    <mergeCell ref="D63:D64"/>
    <mergeCell ref="B66:B67"/>
    <mergeCell ref="C66:C67"/>
    <mergeCell ref="B69:B70"/>
    <mergeCell ref="D72:D73"/>
    <mergeCell ref="D75:D76"/>
    <mergeCell ref="B24:H24"/>
    <mergeCell ref="C69:C70"/>
    <mergeCell ref="C72:C73"/>
    <mergeCell ref="B119:B120"/>
    <mergeCell ref="C119:C120"/>
    <mergeCell ref="B128:B129"/>
    <mergeCell ref="C128:C129"/>
    <mergeCell ref="B122:B123"/>
    <mergeCell ref="C122:C123"/>
    <mergeCell ref="B125:B126"/>
    <mergeCell ref="B105:B106"/>
    <mergeCell ref="C105:C106"/>
    <mergeCell ref="D105:D106"/>
    <mergeCell ref="B102:B103"/>
    <mergeCell ref="C102:C103"/>
    <mergeCell ref="B80:B81"/>
    <mergeCell ref="G32:J32"/>
    <mergeCell ref="G33:J33"/>
    <mergeCell ref="I112:L113"/>
    <mergeCell ref="C80:C81"/>
    <mergeCell ref="B83:B84"/>
    <mergeCell ref="C83:C84"/>
    <mergeCell ref="D83:D84"/>
    <mergeCell ref="D80:D81"/>
    <mergeCell ref="F161:L161"/>
    <mergeCell ref="B162:B163"/>
    <mergeCell ref="C162:C163"/>
    <mergeCell ref="D162:D163"/>
    <mergeCell ref="E162:E163"/>
    <mergeCell ref="G162:H163"/>
    <mergeCell ref="I163:L163"/>
    <mergeCell ref="B150:B151"/>
    <mergeCell ref="D150:D151"/>
    <mergeCell ref="E150:E151"/>
    <mergeCell ref="F152:L152"/>
    <mergeCell ref="B153:B154"/>
    <mergeCell ref="C153:C154"/>
    <mergeCell ref="D153:D154"/>
    <mergeCell ref="E153:E154"/>
    <mergeCell ref="F153:L153"/>
    <mergeCell ref="F154:L154"/>
    <mergeCell ref="F155:L155"/>
    <mergeCell ref="F158:L158"/>
    <mergeCell ref="B159:B160"/>
    <mergeCell ref="C150:C151"/>
    <mergeCell ref="C159:C160"/>
    <mergeCell ref="B145:B146"/>
    <mergeCell ref="C145:C146"/>
    <mergeCell ref="D145:D146"/>
    <mergeCell ref="I169:L169"/>
    <mergeCell ref="I167:L167"/>
    <mergeCell ref="I165:L165"/>
    <mergeCell ref="E145:E146"/>
    <mergeCell ref="G145:H146"/>
    <mergeCell ref="I145:L146"/>
    <mergeCell ref="B168:B169"/>
    <mergeCell ref="C168:C169"/>
    <mergeCell ref="D168:D169"/>
    <mergeCell ref="E168:E169"/>
    <mergeCell ref="G168:H169"/>
    <mergeCell ref="B164:B165"/>
    <mergeCell ref="C164:C165"/>
    <mergeCell ref="D164:D165"/>
    <mergeCell ref="E164:E165"/>
    <mergeCell ref="G164:H165"/>
    <mergeCell ref="B166:B167"/>
    <mergeCell ref="C166:C167"/>
    <mergeCell ref="D166:D167"/>
    <mergeCell ref="E166:E167"/>
    <mergeCell ref="G166:H167"/>
  </mergeCells>
  <phoneticPr fontId="0" type="noConversion"/>
  <conditionalFormatting sqref="B36">
    <cfRule type="expression" dxfId="0" priority="1">
      <formula>$J$35&gt;0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Header>&amp;L&amp;G&amp;C&amp;G&amp;R&amp;"Arial,Fed"&amp;12 &amp;KFF00002022</oddHeader>
    <oddFooter>&amp;LLektionsplanen er godkendt af:&amp;C&amp;G</oddFooter>
  </headerFooter>
  <rowBreaks count="2" manualBreakCount="2">
    <brk id="50" max="16383" man="1"/>
    <brk id="115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showGridLines="0" showZeros="0" workbookViewId="0">
      <selection activeCell="H26" sqref="H26"/>
    </sheetView>
  </sheetViews>
  <sheetFormatPr defaultRowHeight="12.75" x14ac:dyDescent="0.2"/>
  <cols>
    <col min="1" max="1" width="31" customWidth="1"/>
    <col min="2" max="2" width="13.28515625" customWidth="1"/>
    <col min="3" max="3" width="13.7109375" customWidth="1"/>
    <col min="4" max="4" width="14.28515625" customWidth="1"/>
    <col min="5" max="5" width="18" customWidth="1"/>
    <col min="6" max="6" width="16" customWidth="1"/>
    <col min="7" max="7" width="14.42578125" customWidth="1"/>
    <col min="8" max="8" width="12.140625" customWidth="1"/>
  </cols>
  <sheetData>
    <row r="1" spans="1:8" ht="15.75" x14ac:dyDescent="0.25">
      <c r="A1" s="11" t="s">
        <v>106</v>
      </c>
      <c r="B1" s="12"/>
      <c r="C1" s="12"/>
      <c r="D1" s="7" t="s">
        <v>107</v>
      </c>
      <c r="E1" s="12"/>
      <c r="F1" s="12"/>
    </row>
    <row r="2" spans="1:8" ht="15.75" x14ac:dyDescent="0.25">
      <c r="B2" s="13"/>
      <c r="C2" s="13"/>
      <c r="D2" s="13"/>
      <c r="E2" s="13"/>
      <c r="F2" s="13"/>
    </row>
    <row r="3" spans="1:8" ht="15.75" x14ac:dyDescent="0.2">
      <c r="A3" s="14" t="s">
        <v>108</v>
      </c>
      <c r="B3" s="15"/>
      <c r="C3" s="15"/>
      <c r="D3" s="15"/>
      <c r="E3" s="15"/>
      <c r="F3" s="5"/>
      <c r="G3" s="5"/>
      <c r="H3" s="5"/>
    </row>
    <row r="4" spans="1:8" ht="15.75" x14ac:dyDescent="0.25">
      <c r="A4" s="11" t="s">
        <v>109</v>
      </c>
      <c r="B4" s="13"/>
      <c r="C4" s="16"/>
      <c r="D4" s="17"/>
      <c r="E4" s="18"/>
    </row>
    <row r="5" spans="1:8" ht="15.75" x14ac:dyDescent="0.25">
      <c r="A5" s="19"/>
      <c r="B5" s="13"/>
      <c r="C5" s="16"/>
      <c r="D5" s="17"/>
      <c r="E5" s="18"/>
    </row>
    <row r="6" spans="1:8" ht="15.75" x14ac:dyDescent="0.25">
      <c r="A6" s="19" t="s">
        <v>110</v>
      </c>
      <c r="B6" s="13"/>
      <c r="C6" s="16"/>
      <c r="D6" s="17"/>
      <c r="E6" s="18"/>
    </row>
    <row r="7" spans="1:8" ht="15.75" x14ac:dyDescent="0.25">
      <c r="B7" s="13"/>
      <c r="C7" s="16"/>
      <c r="D7" s="17"/>
      <c r="E7" s="18"/>
    </row>
    <row r="8" spans="1:8" x14ac:dyDescent="0.2">
      <c r="A8" s="26" t="s">
        <v>111</v>
      </c>
      <c r="B8" s="27"/>
      <c r="C8" s="28"/>
      <c r="D8" s="28"/>
      <c r="E8" s="28"/>
      <c r="F8" s="28"/>
      <c r="G8" s="28"/>
    </row>
    <row r="9" spans="1:8" x14ac:dyDescent="0.2">
      <c r="A9" s="29" t="s">
        <v>112</v>
      </c>
      <c r="B9" s="366">
        <f>Lektionsoversigt!G27</f>
        <v>0</v>
      </c>
      <c r="C9" s="366"/>
      <c r="D9" s="366"/>
      <c r="E9" s="366"/>
      <c r="F9" s="366"/>
      <c r="G9" s="366"/>
    </row>
    <row r="10" spans="1:8" x14ac:dyDescent="0.2">
      <c r="A10" s="30" t="s">
        <v>113</v>
      </c>
      <c r="B10" s="366">
        <f>Lektionsoversigt!G28</f>
        <v>0</v>
      </c>
      <c r="C10" s="366"/>
      <c r="D10" s="366"/>
      <c r="E10" s="366"/>
      <c r="F10" s="366"/>
      <c r="G10" s="366"/>
    </row>
    <row r="11" spans="1:8" x14ac:dyDescent="0.2">
      <c r="A11" s="29" t="s">
        <v>114</v>
      </c>
      <c r="B11" s="366">
        <f>Lektionsoversigt!G29</f>
        <v>0</v>
      </c>
      <c r="C11" s="366"/>
      <c r="D11" s="366"/>
      <c r="E11" s="366"/>
      <c r="F11" s="366"/>
      <c r="G11" s="366"/>
    </row>
    <row r="12" spans="1:8" x14ac:dyDescent="0.2">
      <c r="A12" s="30" t="s">
        <v>115</v>
      </c>
      <c r="B12" s="366">
        <f>Lektionsoversigt!G30</f>
        <v>0</v>
      </c>
      <c r="C12" s="366"/>
      <c r="D12" s="366"/>
      <c r="E12" s="366"/>
      <c r="F12" s="366"/>
      <c r="G12" s="366"/>
    </row>
    <row r="13" spans="1:8" x14ac:dyDescent="0.2">
      <c r="A13" s="29" t="s">
        <v>14</v>
      </c>
      <c r="B13" s="366">
        <f>Lektionsoversigt!G31</f>
        <v>0</v>
      </c>
      <c r="C13" s="366"/>
      <c r="D13" s="366"/>
      <c r="E13" s="366"/>
      <c r="F13" s="366"/>
      <c r="G13" s="366"/>
    </row>
    <row r="14" spans="1:8" x14ac:dyDescent="0.2">
      <c r="A14" s="29" t="s">
        <v>116</v>
      </c>
      <c r="B14" s="366">
        <f>Lektionsoversigt!G34</f>
        <v>0</v>
      </c>
      <c r="C14" s="366"/>
      <c r="D14" s="366"/>
      <c r="E14" s="366"/>
      <c r="F14" s="366"/>
      <c r="G14" s="366"/>
    </row>
    <row r="15" spans="1:8" x14ac:dyDescent="0.2">
      <c r="A15" s="31"/>
      <c r="B15" s="32"/>
      <c r="C15" s="32"/>
      <c r="D15" s="32"/>
      <c r="E15" s="32"/>
      <c r="F15" s="32"/>
      <c r="G15" s="32"/>
    </row>
    <row r="16" spans="1:8" x14ac:dyDescent="0.2">
      <c r="A16" s="26" t="s">
        <v>117</v>
      </c>
      <c r="B16" s="28"/>
      <c r="C16" s="28"/>
      <c r="D16" s="32"/>
      <c r="E16" s="28"/>
      <c r="F16" s="28"/>
      <c r="G16" s="28"/>
    </row>
    <row r="17" spans="1:9" x14ac:dyDescent="0.2">
      <c r="A17" s="29" t="s">
        <v>118</v>
      </c>
      <c r="B17" s="366">
        <f>IF(Lektionsoversigt!G32&lt;&gt;0,Lektionsoversigt!G32,Lektionsoversigt!$G$28)</f>
        <v>0</v>
      </c>
      <c r="C17" s="366"/>
      <c r="D17" s="366"/>
      <c r="E17" s="366"/>
      <c r="F17" s="366"/>
      <c r="G17" s="366"/>
    </row>
    <row r="18" spans="1:9" ht="14.45" customHeight="1" x14ac:dyDescent="0.2">
      <c r="A18" s="29" t="s">
        <v>119</v>
      </c>
      <c r="B18" s="366">
        <f>IF(Lektionsoversigt!G33&lt;&gt;0,Lektionsoversigt!G33,Lektionsoversigt!$G$28)</f>
        <v>0</v>
      </c>
      <c r="C18" s="366"/>
      <c r="D18" s="366"/>
      <c r="E18" s="366"/>
      <c r="F18" s="366"/>
      <c r="G18" s="366"/>
    </row>
    <row r="19" spans="1:9" x14ac:dyDescent="0.2">
      <c r="A19" s="28"/>
      <c r="B19" s="28"/>
      <c r="C19" s="28"/>
      <c r="D19" s="32"/>
      <c r="E19" s="28"/>
      <c r="F19" s="28"/>
      <c r="G19" s="28"/>
    </row>
    <row r="20" spans="1:9" ht="12.75" customHeight="1" x14ac:dyDescent="0.2">
      <c r="A20" s="26" t="s">
        <v>120</v>
      </c>
      <c r="B20" s="27"/>
      <c r="C20" s="28"/>
      <c r="D20" s="28"/>
      <c r="E20" s="28"/>
      <c r="F20" s="28"/>
      <c r="G20" s="28"/>
    </row>
    <row r="21" spans="1:9" x14ac:dyDescent="0.2">
      <c r="A21" s="367" t="s">
        <v>121</v>
      </c>
      <c r="B21" s="367"/>
      <c r="C21" s="367"/>
      <c r="D21" s="368">
        <f>Lektionsoversigt!G25</f>
        <v>0</v>
      </c>
      <c r="E21" s="369"/>
      <c r="F21" s="369"/>
      <c r="G21" s="370"/>
    </row>
    <row r="22" spans="1:9" x14ac:dyDescent="0.2">
      <c r="A22" s="367" t="s">
        <v>122</v>
      </c>
      <c r="B22" s="367"/>
      <c r="C22" s="367"/>
      <c r="D22" s="368">
        <f>Lektionsoversigt!G26</f>
        <v>0</v>
      </c>
      <c r="E22" s="369"/>
      <c r="F22" s="369"/>
      <c r="G22" s="370"/>
    </row>
    <row r="23" spans="1:9" x14ac:dyDescent="0.2">
      <c r="D23" s="22"/>
    </row>
    <row r="24" spans="1:9" x14ac:dyDescent="0.2">
      <c r="A24" s="14" t="s">
        <v>123</v>
      </c>
      <c r="B24" s="4"/>
      <c r="D24" s="20"/>
    </row>
    <row r="25" spans="1:9" ht="13.5" customHeight="1" x14ac:dyDescent="0.2">
      <c r="A25" s="21" t="s">
        <v>124</v>
      </c>
      <c r="B25" s="364">
        <f>Lektionsoversigt!G52</f>
        <v>0</v>
      </c>
      <c r="C25" s="364"/>
      <c r="D25" s="364">
        <f>Lektionsoversigt!G79</f>
        <v>0</v>
      </c>
      <c r="E25" s="364"/>
      <c r="F25" s="364">
        <f>Lektionsoversigt!G118</f>
        <v>0</v>
      </c>
      <c r="G25" s="365"/>
      <c r="H25" s="364">
        <f>Lektionsoversigt!G149</f>
        <v>0</v>
      </c>
      <c r="I25" s="364"/>
    </row>
    <row r="26" spans="1:9" ht="13.5" customHeight="1" x14ac:dyDescent="0.2">
      <c r="A26" s="21" t="s">
        <v>125</v>
      </c>
      <c r="B26" s="23">
        <f>Lektionsoversigt!B53</f>
        <v>0.33333333333333331</v>
      </c>
      <c r="C26" s="23">
        <f>Lektionsoversigt!C75</f>
        <v>0.6562479333333332</v>
      </c>
      <c r="D26" s="23">
        <f>Lektionsoversigt!B80</f>
        <v>0.33333333333333331</v>
      </c>
      <c r="E26" s="23">
        <f>Lektionsoversigt!C108</f>
        <v>0.67360893333333316</v>
      </c>
      <c r="F26" s="23">
        <f>Lektionsoversigt!B119</f>
        <v>0.33333333333333331</v>
      </c>
      <c r="G26" s="25">
        <f>Lektionsoversigt!C137</f>
        <v>0.60763713333333325</v>
      </c>
      <c r="H26" s="25">
        <f>Lektionsoversigt!B150</f>
        <v>0.33333333333333331</v>
      </c>
      <c r="I26" s="23">
        <f>Lektionsoversigt!C159</f>
        <v>0.47916573333333334</v>
      </c>
    </row>
    <row r="27" spans="1:9" x14ac:dyDescent="0.2">
      <c r="B27" s="4"/>
    </row>
    <row r="28" spans="1:9" ht="19.149999999999999" customHeight="1" x14ac:dyDescent="0.2">
      <c r="A28" s="14" t="s">
        <v>126</v>
      </c>
      <c r="B28" s="35"/>
      <c r="C28" s="35"/>
      <c r="D28" s="35"/>
      <c r="E28" s="34"/>
      <c r="F28" s="363"/>
      <c r="G28" s="363"/>
    </row>
    <row r="29" spans="1:9" ht="9" customHeight="1" x14ac:dyDescent="0.2">
      <c r="A29" s="14"/>
      <c r="B29" s="14"/>
      <c r="C29" s="35"/>
      <c r="D29" s="35"/>
      <c r="E29" s="35"/>
      <c r="F29" s="34"/>
      <c r="G29" s="362"/>
      <c r="H29" s="362"/>
    </row>
    <row r="30" spans="1:9" x14ac:dyDescent="0.2">
      <c r="A30" s="36"/>
      <c r="B30" s="39" t="s">
        <v>127</v>
      </c>
      <c r="C30" s="37" t="s">
        <v>128</v>
      </c>
      <c r="D30" s="37" t="s">
        <v>129</v>
      </c>
      <c r="E30" s="38" t="s">
        <v>130</v>
      </c>
    </row>
    <row r="31" spans="1:9" x14ac:dyDescent="0.2">
      <c r="A31" s="21" t="s">
        <v>131</v>
      </c>
      <c r="B31" s="21">
        <f>Lektionsoversigt!J35</f>
        <v>1</v>
      </c>
      <c r="C31" s="194">
        <f>Lektionsoversigt!G79</f>
        <v>0</v>
      </c>
      <c r="D31" s="10">
        <f>Lektionsoversigt!B94</f>
        <v>0.49999893333333334</v>
      </c>
      <c r="E31" s="10">
        <f>Lektionsoversigt!C94</f>
        <v>0.5277765333333333</v>
      </c>
    </row>
    <row r="32" spans="1:9" x14ac:dyDescent="0.2">
      <c r="A32" s="21" t="s">
        <v>132</v>
      </c>
      <c r="B32" s="21">
        <f>Lektionsoversigt!J37</f>
        <v>1</v>
      </c>
      <c r="C32" s="194">
        <f>Lektionsoversigt!G79</f>
        <v>0</v>
      </c>
      <c r="D32" s="10">
        <f>Lektionsoversigt!B112</f>
        <v>0.68055333333333312</v>
      </c>
      <c r="E32" s="10">
        <f>Lektionsoversigt!C112</f>
        <v>0.72221973333333311</v>
      </c>
    </row>
    <row r="33" spans="1:5" x14ac:dyDescent="0.2">
      <c r="A33" s="21" t="s">
        <v>133</v>
      </c>
      <c r="B33" s="21">
        <f>Lektionsoversigt!J39</f>
        <v>1</v>
      </c>
      <c r="C33" s="194">
        <f>Lektionsoversigt!G118</f>
        <v>0</v>
      </c>
      <c r="D33" s="10">
        <f>Lektionsoversigt!B145</f>
        <v>0.60763713333333325</v>
      </c>
      <c r="E33" s="10">
        <f>Lektionsoversigt!C145</f>
        <v>0.66319233333333327</v>
      </c>
    </row>
    <row r="34" spans="1:5" ht="13.15" customHeight="1" x14ac:dyDescent="0.2">
      <c r="A34" s="24" t="s">
        <v>134</v>
      </c>
      <c r="B34" s="21">
        <f>Lektionsoversigt!J41</f>
        <v>1</v>
      </c>
      <c r="C34" s="194">
        <f>Lektionsoversigt!G118</f>
        <v>0</v>
      </c>
      <c r="D34" s="10">
        <f>Lektionsoversigt!B143</f>
        <v>0.60763713333333325</v>
      </c>
      <c r="E34" s="10">
        <f>Lektionsoversigt!C143</f>
        <v>0.64930353333333324</v>
      </c>
    </row>
    <row r="35" spans="1:5" x14ac:dyDescent="0.2">
      <c r="A35" s="24" t="s">
        <v>135</v>
      </c>
      <c r="B35" s="21">
        <f>Lektionsoversigt!J43</f>
        <v>1</v>
      </c>
      <c r="C35" s="194">
        <f>Lektionsoversigt!G149</f>
        <v>0</v>
      </c>
      <c r="D35" s="10">
        <f>Lektionsoversigt!B162</f>
        <v>0.47916573333333334</v>
      </c>
      <c r="E35" s="10">
        <f>Lektionsoversigt!C162</f>
        <v>0.52083213333333334</v>
      </c>
    </row>
    <row r="36" spans="1:5" x14ac:dyDescent="0.2">
      <c r="A36" s="24" t="s">
        <v>136</v>
      </c>
      <c r="B36" s="21">
        <f>Lektionsoversigt!J45</f>
        <v>1</v>
      </c>
      <c r="C36" s="194">
        <f>Lektionsoversigt!G149</f>
        <v>0</v>
      </c>
      <c r="D36" s="10">
        <f>Lektionsoversigt!B164</f>
        <v>0.47916573333333334</v>
      </c>
      <c r="E36" s="10">
        <f>Lektionsoversigt!C164</f>
        <v>0.53472093333333337</v>
      </c>
    </row>
    <row r="37" spans="1:5" x14ac:dyDescent="0.2">
      <c r="A37" s="24" t="s">
        <v>137</v>
      </c>
      <c r="B37" s="21">
        <f>Lektionsoversigt!J47</f>
        <v>1</v>
      </c>
      <c r="C37" s="194">
        <f>Lektionsoversigt!G149</f>
        <v>0</v>
      </c>
      <c r="D37" s="10">
        <f>Lektionsoversigt!B166</f>
        <v>0.47916573333333334</v>
      </c>
      <c r="E37" s="10">
        <f>Lektionsoversigt!C166</f>
        <v>0.53472093333333337</v>
      </c>
    </row>
    <row r="38" spans="1:5" x14ac:dyDescent="0.2">
      <c r="A38" s="24" t="s">
        <v>138</v>
      </c>
      <c r="B38" s="21">
        <f>Lektionsoversigt!J49</f>
        <v>1</v>
      </c>
      <c r="C38" s="194">
        <f>Lektionsoversigt!G149</f>
        <v>0</v>
      </c>
      <c r="D38" s="10">
        <f>Lektionsoversigt!B168</f>
        <v>0.47916573333333334</v>
      </c>
      <c r="E38" s="10">
        <f>Lektionsoversigt!C168</f>
        <v>0.54860973333333329</v>
      </c>
    </row>
  </sheetData>
  <sheetProtection algorithmName="SHA-512" hashValue="uzrBXRR64cABx78b5ENMMCxQeswGMe5W4jwymS3xh1O07xub0xxRpe90u8RtfXshvUdarqWfJXHZGLVXrXq+kQ==" saltValue="tpA5hPLtwPGB/VfG/oTSTw==" spinCount="100000" sheet="1" objects="1" scenarios="1"/>
  <mergeCells count="18">
    <mergeCell ref="B17:G17"/>
    <mergeCell ref="B18:G18"/>
    <mergeCell ref="A21:C21"/>
    <mergeCell ref="D21:G21"/>
    <mergeCell ref="A22:C22"/>
    <mergeCell ref="D22:G22"/>
    <mergeCell ref="B9:G9"/>
    <mergeCell ref="B10:G10"/>
    <mergeCell ref="B11:G11"/>
    <mergeCell ref="B14:G14"/>
    <mergeCell ref="B12:G12"/>
    <mergeCell ref="B13:G13"/>
    <mergeCell ref="G29:H29"/>
    <mergeCell ref="F28:G28"/>
    <mergeCell ref="H25:I25"/>
    <mergeCell ref="B25:C25"/>
    <mergeCell ref="D25:E25"/>
    <mergeCell ref="F25:G25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scale="92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EBA71672-37E9-4D8B-9EA1-31FE04F156C3}"/>
</file>

<file path=customXml/itemProps2.xml><?xml version="1.0" encoding="utf-8"?>
<ds:datastoreItem xmlns:ds="http://schemas.openxmlformats.org/officeDocument/2006/customXml" ds:itemID="{A01A8B37-DA53-4804-82EF-E691DFF922B3}"/>
</file>

<file path=customXml/itemProps3.xml><?xml version="1.0" encoding="utf-8"?>
<ds:datastoreItem xmlns:ds="http://schemas.openxmlformats.org/officeDocument/2006/customXml" ds:itemID="{BBEEE970-F150-4862-A84F-5904D1353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