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turdk.sharepoint.com/sites/Revision-af-tur.dk/Delte dokumenter/ADR/"/>
    </mc:Choice>
  </mc:AlternateContent>
  <xr:revisionPtr revIDLastSave="0" documentId="8_{098EF66F-E20A-4885-9E70-60CD025D09C9}" xr6:coauthVersionLast="47" xr6:coauthVersionMax="47" xr10:uidLastSave="{00000000-0000-0000-0000-000000000000}"/>
  <bookViews>
    <workbookView xWindow="-120" yWindow="-120" windowWidth="29040" windowHeight="15720" tabRatio="802" xr2:uid="{00000000-000D-0000-FFFF-FFFF00000000}"/>
  </bookViews>
  <sheets>
    <sheet name="Lektionsoversigt" sheetId="1" r:id="rId1"/>
    <sheet name="Anmeldelse NY" sheetId="4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4" l="1"/>
  <c r="F32" i="4"/>
  <c r="C190" i="1"/>
  <c r="F33" i="4" s="1"/>
  <c r="C188" i="1"/>
  <c r="B190" i="1"/>
  <c r="F191" i="1"/>
  <c r="B50" i="1"/>
  <c r="K50" i="1"/>
  <c r="K49" i="1"/>
  <c r="K47" i="1"/>
  <c r="K46" i="1"/>
  <c r="K43" i="1"/>
  <c r="K44" i="1"/>
  <c r="K41" i="1"/>
  <c r="K40" i="1"/>
  <c r="K38" i="1"/>
  <c r="K37" i="1"/>
  <c r="G52" i="1"/>
  <c r="B27" i="4" s="1"/>
  <c r="B106" i="1"/>
  <c r="C106" i="1" s="1"/>
  <c r="B108" i="1" s="1"/>
  <c r="D144" i="1"/>
  <c r="D120" i="1"/>
  <c r="D185" i="1"/>
  <c r="D182" i="1"/>
  <c r="B125" i="1"/>
  <c r="D141" i="1"/>
  <c r="B121" i="1"/>
  <c r="B145" i="1"/>
  <c r="I143" i="1"/>
  <c r="C34" i="4" s="1"/>
  <c r="I123" i="1"/>
  <c r="B34" i="4" s="1"/>
  <c r="B44" i="1"/>
  <c r="B47" i="1"/>
  <c r="B41" i="1"/>
  <c r="B38" i="1"/>
  <c r="F189" i="1"/>
  <c r="F187" i="1"/>
  <c r="B24" i="4"/>
  <c r="B23" i="4"/>
  <c r="B9" i="4"/>
  <c r="B10" i="4"/>
  <c r="B11" i="4"/>
  <c r="B12" i="4"/>
  <c r="B13" i="4"/>
  <c r="B14" i="4"/>
  <c r="F123" i="1"/>
  <c r="E34" i="4"/>
  <c r="D34" i="4"/>
  <c r="D179" i="1"/>
  <c r="D176" i="1"/>
  <c r="D173" i="1"/>
  <c r="D170" i="1"/>
  <c r="B168" i="1"/>
  <c r="J28" i="4" s="1"/>
  <c r="D156" i="1"/>
  <c r="D153" i="1"/>
  <c r="B138" i="1"/>
  <c r="H28" i="4" s="1"/>
  <c r="D97" i="1"/>
  <c r="D71" i="1"/>
  <c r="B80" i="1"/>
  <c r="C80" i="1" s="1"/>
  <c r="B82" i="1" s="1"/>
  <c r="C82" i="1" s="1"/>
  <c r="B83" i="1" s="1"/>
  <c r="C83" i="1" s="1"/>
  <c r="B85" i="1" s="1"/>
  <c r="D100" i="1"/>
  <c r="D94" i="1"/>
  <c r="D91" i="1"/>
  <c r="D88" i="1"/>
  <c r="D85" i="1"/>
  <c r="D82" i="1"/>
  <c r="D108" i="1"/>
  <c r="D111" i="1"/>
  <c r="D114" i="1"/>
  <c r="D117" i="1"/>
  <c r="D129" i="1"/>
  <c r="F28" i="4"/>
  <c r="B18" i="4"/>
  <c r="B17" i="4"/>
  <c r="D22" i="4"/>
  <c r="D21" i="4"/>
  <c r="C127" i="1"/>
  <c r="B129" i="1" s="1"/>
  <c r="D65" i="1"/>
  <c r="D159" i="1"/>
  <c r="D148" i="1"/>
  <c r="D74" i="1"/>
  <c r="D68" i="1"/>
  <c r="D62" i="1"/>
  <c r="D56" i="1"/>
  <c r="D59" i="1"/>
  <c r="D151" i="1"/>
  <c r="F143" i="1"/>
  <c r="D162" i="1"/>
  <c r="D132" i="1"/>
  <c r="B53" i="1"/>
  <c r="B28" i="4" s="1"/>
  <c r="D53" i="1"/>
  <c r="G13" i="1"/>
  <c r="F21" i="1"/>
  <c r="H21" i="1"/>
  <c r="I21" i="1"/>
  <c r="G21" i="1"/>
  <c r="I125" i="1"/>
  <c r="C146" i="1"/>
  <c r="B148" i="1" s="1"/>
  <c r="C85" i="1" l="1"/>
  <c r="B86" i="1" s="1"/>
  <c r="C86" i="1" s="1"/>
  <c r="B88" i="1" s="1"/>
  <c r="C88" i="1" s="1"/>
  <c r="B89" i="1" s="1"/>
  <c r="C89" i="1" s="1"/>
  <c r="B91" i="1" s="1"/>
  <c r="C91" i="1" s="1"/>
  <c r="B92" i="1" s="1"/>
  <c r="C92" i="1" s="1"/>
  <c r="B94" i="1" s="1"/>
  <c r="C94" i="1" s="1"/>
  <c r="B95" i="1" s="1"/>
  <c r="C95" i="1" s="1"/>
  <c r="B97" i="1" s="1"/>
  <c r="C97" i="1" s="1"/>
  <c r="B98" i="1" s="1"/>
  <c r="C98" i="1" s="1"/>
  <c r="B100" i="1" s="1"/>
  <c r="C100" i="1" s="1"/>
  <c r="B101" i="1" s="1"/>
  <c r="C101" i="1" s="1"/>
  <c r="E28" i="4" s="1"/>
  <c r="C129" i="1"/>
  <c r="B130" i="1" s="1"/>
  <c r="C130" i="1" s="1"/>
  <c r="B132" i="1" s="1"/>
  <c r="C132" i="1" s="1"/>
  <c r="B133" i="1" s="1"/>
  <c r="C133" i="1" s="1"/>
  <c r="G28" i="4" s="1"/>
  <c r="C148" i="1"/>
  <c r="B149" i="1" s="1"/>
  <c r="C149" i="1" s="1"/>
  <c r="B151" i="1" s="1"/>
  <c r="C151" i="1" s="1"/>
  <c r="B152" i="1" s="1"/>
  <c r="C152" i="1" s="1"/>
  <c r="B153" i="1" s="1"/>
  <c r="C153" i="1" s="1"/>
  <c r="B154" i="1" s="1"/>
  <c r="C154" i="1" s="1"/>
  <c r="B156" i="1" s="1"/>
  <c r="C156" i="1" s="1"/>
  <c r="B157" i="1" s="1"/>
  <c r="C157" i="1" s="1"/>
  <c r="B159" i="1" s="1"/>
  <c r="C159" i="1" s="1"/>
  <c r="B160" i="1" s="1"/>
  <c r="C160" i="1" s="1"/>
  <c r="B162" i="1" s="1"/>
  <c r="C162" i="1" s="1"/>
  <c r="B163" i="1" s="1"/>
  <c r="C163" i="1" s="1"/>
  <c r="I28" i="4" s="1"/>
  <c r="C108" i="1"/>
  <c r="B109" i="1" s="1"/>
  <c r="C109" i="1" s="1"/>
  <c r="B111" i="1" s="1"/>
  <c r="C111" i="1" s="1"/>
  <c r="B112" i="1" s="1"/>
  <c r="C112" i="1" s="1"/>
  <c r="B114" i="1" s="1"/>
  <c r="C114" i="1" s="1"/>
  <c r="B115" i="1" s="1"/>
  <c r="C115" i="1" s="1"/>
  <c r="B117" i="1" s="1"/>
  <c r="C117" i="1" s="1"/>
  <c r="B118" i="1" s="1"/>
  <c r="C118" i="1" s="1"/>
  <c r="B120" i="1" s="1"/>
  <c r="C120" i="1" s="1"/>
  <c r="B122" i="1" s="1"/>
  <c r="C122" i="1" s="1"/>
  <c r="C138" i="1"/>
  <c r="B141" i="1" s="1"/>
  <c r="C141" i="1" s="1"/>
  <c r="B142" i="1" s="1"/>
  <c r="G79" i="1"/>
  <c r="D28" i="4"/>
  <c r="C53" i="1"/>
  <c r="B54" i="1" s="1"/>
  <c r="C54" i="1" s="1"/>
  <c r="B56" i="1" s="1"/>
  <c r="C56" i="1" s="1"/>
  <c r="B57" i="1" s="1"/>
  <c r="C57" i="1" s="1"/>
  <c r="B59" i="1" s="1"/>
  <c r="C59" i="1" s="1"/>
  <c r="B60" i="1" s="1"/>
  <c r="C60" i="1" s="1"/>
  <c r="B62" i="1" s="1"/>
  <c r="C62" i="1" s="1"/>
  <c r="B63" i="1" s="1"/>
  <c r="C63" i="1" s="1"/>
  <c r="B65" i="1" s="1"/>
  <c r="C65" i="1" s="1"/>
  <c r="B66" i="1" s="1"/>
  <c r="C66" i="1" s="1"/>
  <c r="B68" i="1" s="1"/>
  <c r="C68" i="1" s="1"/>
  <c r="B69" i="1" s="1"/>
  <c r="C69" i="1" s="1"/>
  <c r="B71" i="1" s="1"/>
  <c r="C71" i="1" s="1"/>
  <c r="B72" i="1" s="1"/>
  <c r="C72" i="1" s="1"/>
  <c r="B74" i="1" s="1"/>
  <c r="C74" i="1" s="1"/>
  <c r="B75" i="1" s="1"/>
  <c r="C75" i="1" s="1"/>
  <c r="C28" i="4" s="1"/>
  <c r="C168" i="1"/>
  <c r="B170" i="1" s="1"/>
  <c r="C170" i="1" s="1"/>
  <c r="B171" i="1" s="1"/>
  <c r="C171" i="1" s="1"/>
  <c r="B173" i="1" s="1"/>
  <c r="C173" i="1" s="1"/>
  <c r="B174" i="1" s="1"/>
  <c r="C174" i="1" s="1"/>
  <c r="B176" i="1" s="1"/>
  <c r="C176" i="1" s="1"/>
  <c r="B177" i="1" s="1"/>
  <c r="C177" i="1" s="1"/>
  <c r="B179" i="1" s="1"/>
  <c r="C179" i="1" s="1"/>
  <c r="B180" i="1" s="1"/>
  <c r="C180" i="1" s="1"/>
  <c r="B182" i="1" s="1"/>
  <c r="C182" i="1" s="1"/>
  <c r="B183" i="1" s="1"/>
  <c r="C183" i="1" s="1"/>
  <c r="B32" i="4" l="1"/>
  <c r="C32" i="4"/>
  <c r="C142" i="1"/>
  <c r="D27" i="4"/>
  <c r="G105" i="1"/>
  <c r="B33" i="4"/>
  <c r="B124" i="1"/>
  <c r="C124" i="1" s="1"/>
  <c r="B185" i="1"/>
  <c r="C185" i="1" s="1"/>
  <c r="B186" i="1" s="1"/>
  <c r="C186" i="1" s="1"/>
  <c r="K28" i="4"/>
  <c r="B144" i="1" l="1"/>
  <c r="C144" i="1" s="1"/>
  <c r="C33" i="4"/>
  <c r="F27" i="4"/>
  <c r="G137" i="1"/>
  <c r="C31" i="4" s="1"/>
  <c r="B192" i="1"/>
  <c r="D33" i="4"/>
  <c r="B188" i="1"/>
  <c r="E33" i="4" s="1"/>
  <c r="D32" i="4"/>
  <c r="E32" i="4"/>
  <c r="G167" i="1" l="1"/>
  <c r="H27" i="4"/>
  <c r="F31" i="4" l="1"/>
  <c r="E31" i="4"/>
  <c r="D31" i="4"/>
  <c r="J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Jørgen Gregersen</author>
    <author>Svend ny</author>
  </authors>
  <commentList>
    <comment ref="F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Udfyldes KUN hvis undervisningen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Udfyldes KUN hvis eksamen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Særlig info:
Kunne være, hvis adgang til undervisning eller eksamen kræver særlige foranstaltninger eller lignende. (Eksempelvis: Ringe til portner, tlf. xx xx xx xx). Anmærkning overføres aut. til Anmeldelse-Bestillings-ark.</t>
        </r>
      </text>
    </comment>
  </commentList>
</comments>
</file>

<file path=xl/sharedStrings.xml><?xml version="1.0" encoding="utf-8"?>
<sst xmlns="http://schemas.openxmlformats.org/spreadsheetml/2006/main" count="202" uniqueCount="144">
  <si>
    <t xml:space="preserve">kursusstart </t>
  </si>
  <si>
    <t>(dd-mm-åå)</t>
  </si>
  <si>
    <t>mødetidspunkt</t>
  </si>
  <si>
    <t>antal minutter</t>
  </si>
  <si>
    <t>nødvendig tid ved opstart, før egentlig undervisning første dag</t>
  </si>
  <si>
    <t>varighed af middagspause (anbefalet 30 minutter)</t>
  </si>
  <si>
    <t>varighed af pauser efter hver lektion (anbefalet 10 min)</t>
  </si>
  <si>
    <t>Instruktør(er): Teoretiske lektioner</t>
  </si>
  <si>
    <t>Instruktør(er): Praktiske lektioner</t>
  </si>
  <si>
    <t>Kursusudbyder (navn)</t>
  </si>
  <si>
    <t>Kursusudbyder (adresse)</t>
  </si>
  <si>
    <t>Postnr. og by:</t>
  </si>
  <si>
    <t>Kursusudbyders CVR-nr.</t>
  </si>
  <si>
    <t>Tlf. til eventuel kontakt vedr. tilsyn:</t>
  </si>
  <si>
    <t>Undervisningen afholdes (adr.):</t>
  </si>
  <si>
    <t>Eksamen afholdes (adr. hvis anden):</t>
  </si>
  <si>
    <t>Evt. særlig info til BRS:</t>
  </si>
  <si>
    <t>Antal kursister - Grundkursus:</t>
  </si>
  <si>
    <t>Antal kursister - Grundkursus + klasse 1:</t>
  </si>
  <si>
    <t>Antal kursister - Grundkursus + klasse 1 + Tank:</t>
  </si>
  <si>
    <t>Antal kursister - Grundkursus + Tank:</t>
  </si>
  <si>
    <t>Antal kursister - Tank:</t>
  </si>
  <si>
    <t>fra</t>
  </si>
  <si>
    <t>til</t>
  </si>
  <si>
    <t>min</t>
  </si>
  <si>
    <t>lekt.</t>
  </si>
  <si>
    <t>Dag 1</t>
  </si>
  <si>
    <t xml:space="preserve">Velkomst og opstart. </t>
  </si>
  <si>
    <t>Introduktion til håndbog: Vejtransport af Farligt gods</t>
  </si>
  <si>
    <t>De almindelige bestemmelser vedrørende transport af farligt gods</t>
  </si>
  <si>
    <t>Pause</t>
  </si>
  <si>
    <t>Andre transportformer, og særlige regler herfor</t>
  </si>
  <si>
    <t>Multimodal transport</t>
  </si>
  <si>
    <t>De vigtigste faretyper</t>
  </si>
  <si>
    <t>Klassificering, emballagegrupper, UN-numre og faresedler (miljø-mærke)</t>
  </si>
  <si>
    <t xml:space="preserve">Emballagekrav, godkendelsesmærkning af emballage </t>
  </si>
  <si>
    <t>Afmærkning af kolli. Faresedler og påskrifter (+ retningspile)</t>
  </si>
  <si>
    <t xml:space="preserve">Middag </t>
  </si>
  <si>
    <t>Transportdokumenter, skriftlige anvisninger, containerpakkeattester</t>
  </si>
  <si>
    <t>Angivelser i transportdokumenter</t>
  </si>
  <si>
    <t>Kontrol af overensstemmelse mellem kolliafmærkning og transportdokumenter</t>
  </si>
  <si>
    <t>Regler for sammenlæsning – også gældende (fødevarer/foderstoffer) - i samme køretøj.</t>
  </si>
  <si>
    <t>Regler/sikkerhedsforanstaltninger ved håndtering, og i forbindelse med af- og pålæsning</t>
  </si>
  <si>
    <t xml:space="preserve">Fareskilte og faresedler (køretøj, veksellad, container). Ansvar, eget og andres </t>
  </si>
  <si>
    <t xml:space="preserve"> Opsamling og repetition. </t>
  </si>
  <si>
    <t>Dag 2</t>
  </si>
  <si>
    <t>Transport under frimængde</t>
  </si>
  <si>
    <t xml:space="preserve">Transport som: Begrænsede og undtagne mængder </t>
  </si>
  <si>
    <t>Generelle og særlige uddannelseskrav</t>
  </si>
  <si>
    <t>Hvad føreren bør og ikke bør gøre under transport af farligt gods</t>
  </si>
  <si>
    <t>Bevidsthed om sikring</t>
  </si>
  <si>
    <t>Lastsikring (surring/stuvning)</t>
  </si>
  <si>
    <t>Hensigtsmæssige forebyg. og sikkerhedsmæssige foranstaltninger, for forskellige faretyper.</t>
  </si>
  <si>
    <t>Indsats efter ulykke (1.-hjælp, beskyttelsesudstyr, skr. anvisninger mv.)</t>
  </si>
  <si>
    <t>Trafiksikkerhed, - tunnelsikkerhed, bevidst om sikkerhed - Oplæg til praktisk øvelse</t>
  </si>
  <si>
    <r>
      <t>Praktisk øvelse</t>
    </r>
    <r>
      <rPr>
        <sz val="11"/>
        <rFont val="Tahoma"/>
        <family val="2"/>
      </rPr>
      <t xml:space="preserve"> grundlæggende viden om brug af:</t>
    </r>
  </si>
  <si>
    <t>Køretøjets udstyr/brandslukningsudstyr, personligt værneudstyr,</t>
  </si>
  <si>
    <t>Praktisk øvelse, fortsat</t>
  </si>
  <si>
    <t>Uheldsøvelse (gen. forholdsregler for chaufføren, evt. særlige forholdsregler, brand, førstehjælp)</t>
  </si>
  <si>
    <t>Afrunding og evaluering af praktisk øvelse</t>
  </si>
  <si>
    <t>Dag 3</t>
  </si>
  <si>
    <t>Opsamling/repetition fra dag 2</t>
  </si>
  <si>
    <t>Regler for miljøbeskyttelse, farligt affald - (kommunekemi, deklaration, - eksport, ledsagedokument)</t>
  </si>
  <si>
    <t>Sikringsbestemmelser (kapitel 1.10)</t>
  </si>
  <si>
    <t>Tunnelrestriktioner og tvangsruter</t>
  </si>
  <si>
    <t>Regler for begrænsninger i transporteret mængde i visse klasser</t>
  </si>
  <si>
    <t>Formål med og betjening af teknisk udstyr på køretøjer. (eks. køleanlæg)</t>
  </si>
  <si>
    <t>Opsamling og eventuel repetition</t>
  </si>
  <si>
    <t>Pause og klargøring til eksamen</t>
  </si>
  <si>
    <t>Eksamen for</t>
  </si>
  <si>
    <t>Eksamen Grundkursus</t>
  </si>
  <si>
    <t>Eksamensvagt:</t>
  </si>
  <si>
    <t>Evaluering af eksamen mv. og afslutning af kursus for disse elever.</t>
  </si>
  <si>
    <t xml:space="preserve">Klasse 1 </t>
  </si>
  <si>
    <t>Klassens særlige opbygning med underklasser og forenelighedsgrupper</t>
  </si>
  <si>
    <t>Særlige risici i forbindelse med eksplosive og pyrotekniske stoffer og genstande</t>
  </si>
  <si>
    <t>Særlige angivelser i transportdokumenter.</t>
  </si>
  <si>
    <t>Kolliafmærkning, faresedler og påskrifter</t>
  </si>
  <si>
    <t>Regler for sammenlæsning.</t>
  </si>
  <si>
    <t>Krav om køretøjsgodkendelser, ADR-godkendelsesattester</t>
  </si>
  <si>
    <t>Typer af køretøjer, EXII og EXIII.</t>
  </si>
  <si>
    <t>Begrænsninger i transporteret mængde.</t>
  </si>
  <si>
    <t>Regler for afmærkning af køretøjer. Faresedler og orange fareskilte</t>
  </si>
  <si>
    <t>Dag 4</t>
  </si>
  <si>
    <t>Særlige regler, vedr. transport, af- og pålæsning, rygningsforbud, opsyn m.m.</t>
  </si>
  <si>
    <t>Opsamling og repetition vedrørende klasse 1</t>
  </si>
  <si>
    <t>Kursister der skal have kombinationen Grund + klasse 1 (om nogen) - går til eksamen</t>
  </si>
  <si>
    <t>Pause og forberedelse til eksamen</t>
  </si>
  <si>
    <t xml:space="preserve"> Grundkursus + kl. 1</t>
  </si>
  <si>
    <t>Eksamensvagt</t>
  </si>
  <si>
    <t>Tank</t>
  </si>
  <si>
    <t>Introduktion til afsnit i håndbog, særligt vedrørende transport i tanke</t>
  </si>
  <si>
    <t>Særlige regler for transport i tanke og tankcontainere</t>
  </si>
  <si>
    <t>Særlige krav til køretøjer</t>
  </si>
  <si>
    <t xml:space="preserve">Specifikke yderligere bestemmelser, der finder anvendelse på brugen af disse køretøjer, herunder: godkendelsesattester, godkendelsesmærkning </t>
  </si>
  <si>
    <t>Middag</t>
  </si>
  <si>
    <t>Afmærkning med faresedler og orangefarvede skilte mv. Generel teoretisk viden om de forskellige og forskelligartede lastnings- og aflæsningssystemer</t>
  </si>
  <si>
    <t>Hvorledes køretøjer reagerer under kørsel, herunder ladningens bevægelser</t>
  </si>
  <si>
    <t>Skvulpeplader, rumopdeling m.v. Oplæg til  praktisk øvelse (Tank-del)</t>
  </si>
  <si>
    <t>Praktisk øvelse (TANK)</t>
  </si>
  <si>
    <t>Særlige risici og indsatsmuligheder vedr. uheld, ifm. tankvognstransporter af farligt gods</t>
  </si>
  <si>
    <t>Dag 5</t>
  </si>
  <si>
    <t>opsamling på- og evaluering af praktisk øvelse</t>
  </si>
  <si>
    <t>Belæsningsforhold, herunder</t>
  </si>
  <si>
    <t>Fyldningsgrad, vægtfylde,</t>
  </si>
  <si>
    <t xml:space="preserve">lastfordeling </t>
  </si>
  <si>
    <t>Forholdsregler i forbindelse med statisk elektricitet</t>
  </si>
  <si>
    <t>Tunnelrestriktioner</t>
  </si>
  <si>
    <t>Opsamling generelt, og eventuel repetition</t>
  </si>
  <si>
    <t xml:space="preserve">kombineret eksamen, dækkende grund, klasse 1 og tank </t>
  </si>
  <si>
    <t xml:space="preserve">Kombineret eksamen, dækkende grund, og tank </t>
  </si>
  <si>
    <t>-</t>
  </si>
  <si>
    <t>Evaluering af eksamen mv. og afslutning af kurusus for disse elever.</t>
  </si>
  <si>
    <t>Til Beredskabsstyrelsen, Center for Forebyggelse</t>
  </si>
  <si>
    <t>BRS-KTP-BFO-BFP-ADR@brs.dk</t>
  </si>
  <si>
    <t>Anmeldelse af farligt gods chaufførkursus (ADR-kursus)</t>
  </si>
  <si>
    <r>
      <t xml:space="preserve">jf. pkt. 4.1 i Beredskabsstyrelsens </t>
    </r>
    <r>
      <rPr>
        <i/>
        <sz val="11"/>
        <rFont val="Calibri"/>
        <family val="2"/>
      </rPr>
      <t>Vilkår for godkendelse af farligt gods chaufførkurser</t>
    </r>
  </si>
  <si>
    <t>Anmeldelse sker af hensyn til Beredskabsstyrelsens mulighed for at føre tilsyn med kurset.</t>
  </si>
  <si>
    <t>Kursusudbyder</t>
  </si>
  <si>
    <t>Navn:</t>
  </si>
  <si>
    <t>Adresse</t>
  </si>
  <si>
    <t>Postnr. og by</t>
  </si>
  <si>
    <t>CVR-nummer</t>
  </si>
  <si>
    <t xml:space="preserve">Særlige adgangsforhold: </t>
  </si>
  <si>
    <t>Kursussted</t>
  </si>
  <si>
    <t>Undervsiningen afholdes, adresse:</t>
  </si>
  <si>
    <t>Eksamen afholdes (adr. hvis anden)</t>
  </si>
  <si>
    <t>Instruktør(er)s navn(e)</t>
  </si>
  <si>
    <t>Teori:</t>
  </si>
  <si>
    <t xml:space="preserve">Praktiske øvelser (hvis disse afholdes og med anden instruktør end ved teori): </t>
  </si>
  <si>
    <t xml:space="preserve">Eksamensvagt Grund </t>
  </si>
  <si>
    <t>Eksamensvagt Grund + kl 1</t>
  </si>
  <si>
    <t xml:space="preserve">Tidsrummet for undervisning: </t>
  </si>
  <si>
    <t>Kursusdatoer</t>
  </si>
  <si>
    <t>Tidsrum (start/slut)</t>
  </si>
  <si>
    <t xml:space="preserve">Tidsrummet for eksamen: </t>
  </si>
  <si>
    <t>Grund</t>
  </si>
  <si>
    <t>Grund+kl.1</t>
  </si>
  <si>
    <t>Grund+kl.1+Tank</t>
  </si>
  <si>
    <t xml:space="preserve"> Grund + Tank</t>
  </si>
  <si>
    <t>Eksamensdato</t>
  </si>
  <si>
    <t>Tid - start:</t>
  </si>
  <si>
    <t>Tid - slut:</t>
  </si>
  <si>
    <t>evt. eksamensvagt: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</si>
</sst>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hh:mm;@"/>
    <numFmt numFmtId="166" formatCode="dd/mm/yy;@"/>
  </numFmts>
  <fonts count="22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sz val="11"/>
      <name val="Calibri"/>
      <family val="2"/>
    </font>
    <font>
      <b/>
      <sz val="10"/>
      <name val="Tahoma"/>
      <family val="2"/>
    </font>
    <font>
      <i/>
      <sz val="11"/>
      <name val="Calibri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color rgb="FFFF0000"/>
      <name val="Tahoma"/>
      <family val="2"/>
    </font>
    <font>
      <sz val="11"/>
      <color indexed="10"/>
      <name val="Tahoma"/>
      <family val="2"/>
    </font>
    <font>
      <sz val="11"/>
      <color rgb="FFFF0000"/>
      <name val="Tahoma"/>
      <family val="2"/>
    </font>
    <font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15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8" fillId="0" borderId="0" xfId="1" applyAlignment="1" applyProtection="1"/>
    <xf numFmtId="0" fontId="1" fillId="0" borderId="0" xfId="2" applyFont="1" applyAlignment="1">
      <alignment wrapText="1"/>
    </xf>
    <xf numFmtId="0" fontId="1" fillId="0" borderId="0" xfId="0" applyFont="1" applyAlignment="1">
      <alignment vertical="center"/>
    </xf>
    <xf numFmtId="20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5" fillId="0" borderId="0" xfId="0" applyFont="1"/>
    <xf numFmtId="0" fontId="10" fillId="0" borderId="0" xfId="0" applyFont="1"/>
    <xf numFmtId="0" fontId="12" fillId="0" borderId="0" xfId="0" applyFont="1"/>
    <xf numFmtId="0" fontId="11" fillId="0" borderId="0" xfId="0" applyFont="1"/>
    <xf numFmtId="0" fontId="10" fillId="0" borderId="1" xfId="0" applyFont="1" applyBorder="1" applyAlignment="1">
      <alignment vertical="top" wrapText="1"/>
    </xf>
    <xf numFmtId="0" fontId="2" fillId="0" borderId="1" xfId="0" applyFont="1" applyBorder="1"/>
    <xf numFmtId="20" fontId="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2" fillId="0" borderId="0" xfId="2" applyFont="1"/>
    <xf numFmtId="0" fontId="3" fillId="0" borderId="0" xfId="2" applyFont="1"/>
    <xf numFmtId="0" fontId="2" fillId="0" borderId="0" xfId="2"/>
    <xf numFmtId="0" fontId="10" fillId="0" borderId="1" xfId="2" applyFont="1" applyBorder="1" applyAlignment="1">
      <alignment vertical="top" wrapText="1"/>
    </xf>
    <xf numFmtId="0" fontId="10" fillId="0" borderId="49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3" fillId="0" borderId="0" xfId="2" applyFont="1" applyAlignment="1">
      <alignment horizontal="left"/>
    </xf>
    <xf numFmtId="0" fontId="1" fillId="0" borderId="0" xfId="2" applyFont="1" applyAlignment="1">
      <alignment vertical="top" wrapText="1"/>
    </xf>
    <xf numFmtId="0" fontId="0" fillId="0" borderId="0" xfId="0" applyAlignment="1">
      <alignment horizontal="left"/>
    </xf>
    <xf numFmtId="0" fontId="15" fillId="0" borderId="0" xfId="0" applyFont="1"/>
    <xf numFmtId="0" fontId="0" fillId="0" borderId="30" xfId="0" applyBorder="1"/>
    <xf numFmtId="0" fontId="10" fillId="0" borderId="0" xfId="2" applyFont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16" fillId="3" borderId="6" xfId="0" applyFont="1" applyFill="1" applyBorder="1"/>
    <xf numFmtId="0" fontId="16" fillId="3" borderId="7" xfId="0" applyFont="1" applyFill="1" applyBorder="1"/>
    <xf numFmtId="0" fontId="16" fillId="3" borderId="8" xfId="0" applyFont="1" applyFill="1" applyBorder="1"/>
    <xf numFmtId="20" fontId="17" fillId="2" borderId="3" xfId="0" applyNumberFormat="1" applyFont="1" applyFill="1" applyBorder="1" applyAlignment="1" applyProtection="1">
      <alignment horizontal="center"/>
      <protection locked="0"/>
    </xf>
    <xf numFmtId="0" fontId="16" fillId="3" borderId="9" xfId="0" applyFont="1" applyFill="1" applyBorder="1"/>
    <xf numFmtId="0" fontId="16" fillId="3" borderId="10" xfId="0" applyFont="1" applyFill="1" applyBorder="1"/>
    <xf numFmtId="0" fontId="16" fillId="3" borderId="11" xfId="0" applyFont="1" applyFill="1" applyBorder="1"/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/>
    <xf numFmtId="0" fontId="16" fillId="3" borderId="21" xfId="0" applyFont="1" applyFill="1" applyBorder="1"/>
    <xf numFmtId="0" fontId="16" fillId="3" borderId="22" xfId="0" applyFont="1" applyFill="1" applyBorder="1"/>
    <xf numFmtId="0" fontId="16" fillId="3" borderId="36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left"/>
    </xf>
    <xf numFmtId="0" fontId="17" fillId="3" borderId="10" xfId="0" applyFont="1" applyFill="1" applyBorder="1" applyAlignment="1">
      <alignment horizontal="center"/>
    </xf>
    <xf numFmtId="0" fontId="17" fillId="2" borderId="4" xfId="0" applyFont="1" applyFill="1" applyBorder="1" applyAlignment="1" applyProtection="1">
      <alignment horizontal="center"/>
      <protection locked="0"/>
    </xf>
    <xf numFmtId="0" fontId="18" fillId="3" borderId="40" xfId="0" applyFont="1" applyFill="1" applyBorder="1" applyAlignment="1">
      <alignment horizontal="left"/>
    </xf>
    <xf numFmtId="0" fontId="16" fillId="0" borderId="0" xfId="0" applyFont="1"/>
    <xf numFmtId="0" fontId="16" fillId="0" borderId="15" xfId="0" applyFont="1" applyBorder="1"/>
    <xf numFmtId="0" fontId="16" fillId="0" borderId="16" xfId="0" applyFont="1" applyBorder="1"/>
    <xf numFmtId="0" fontId="17" fillId="0" borderId="35" xfId="0" applyFont="1" applyBorder="1"/>
    <xf numFmtId="164" fontId="17" fillId="0" borderId="4" xfId="0" applyNumberFormat="1" applyFont="1" applyBorder="1" applyAlignment="1">
      <alignment horizontal="center"/>
    </xf>
    <xf numFmtId="0" fontId="16" fillId="4" borderId="7" xfId="0" applyFont="1" applyFill="1" applyBorder="1"/>
    <xf numFmtId="0" fontId="16" fillId="4" borderId="3" xfId="0" applyFont="1" applyFill="1" applyBorder="1"/>
    <xf numFmtId="20" fontId="16" fillId="0" borderId="17" xfId="0" applyNumberFormat="1" applyFont="1" applyBorder="1" applyAlignment="1">
      <alignment horizontal="center"/>
    </xf>
    <xf numFmtId="20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/>
    <xf numFmtId="20" fontId="16" fillId="0" borderId="39" xfId="0" applyNumberFormat="1" applyFont="1" applyBorder="1" applyAlignment="1">
      <alignment horizontal="center" vertical="center"/>
    </xf>
    <xf numFmtId="20" fontId="16" fillId="0" borderId="24" xfId="0" applyNumberFormat="1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/>
      <protection locked="0"/>
    </xf>
    <xf numFmtId="0" fontId="16" fillId="0" borderId="28" xfId="0" applyFont="1" applyBorder="1" applyAlignment="1">
      <alignment horizontal="center" vertical="center"/>
    </xf>
    <xf numFmtId="20" fontId="16" fillId="0" borderId="20" xfId="0" applyNumberFormat="1" applyFont="1" applyBorder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49" fontId="16" fillId="0" borderId="34" xfId="2" applyNumberFormat="1" applyFont="1" applyBorder="1" applyAlignment="1">
      <alignment horizontal="left" vertical="top"/>
    </xf>
    <xf numFmtId="49" fontId="16" fillId="0" borderId="0" xfId="2" applyNumberFormat="1" applyFont="1" applyAlignment="1">
      <alignment horizontal="left" vertical="top"/>
    </xf>
    <xf numFmtId="49" fontId="16" fillId="0" borderId="21" xfId="2" applyNumberFormat="1" applyFont="1" applyBorder="1" applyAlignment="1">
      <alignment horizontal="left" vertical="top"/>
    </xf>
    <xf numFmtId="49" fontId="16" fillId="0" borderId="22" xfId="2" applyNumberFormat="1" applyFont="1" applyBorder="1" applyAlignment="1">
      <alignment horizontal="left" vertical="top"/>
    </xf>
    <xf numFmtId="0" fontId="16" fillId="0" borderId="25" xfId="2" applyFont="1" applyBorder="1"/>
    <xf numFmtId="0" fontId="16" fillId="0" borderId="13" xfId="2" applyFont="1" applyBorder="1" applyAlignment="1">
      <alignment horizontal="left" vertical="top"/>
    </xf>
    <xf numFmtId="0" fontId="16" fillId="0" borderId="14" xfId="2" applyFont="1" applyBorder="1" applyAlignment="1">
      <alignment horizontal="left" vertical="top"/>
    </xf>
    <xf numFmtId="0" fontId="16" fillId="0" borderId="0" xfId="2" applyFont="1"/>
    <xf numFmtId="0" fontId="16" fillId="0" borderId="0" xfId="2" applyFont="1" applyAlignment="1">
      <alignment horizontal="left" vertical="top"/>
    </xf>
    <xf numFmtId="0" fontId="16" fillId="0" borderId="23" xfId="2" applyFont="1" applyBorder="1" applyAlignment="1">
      <alignment horizontal="left" vertical="top"/>
    </xf>
    <xf numFmtId="0" fontId="16" fillId="0" borderId="34" xfId="2" applyFont="1" applyBorder="1" applyAlignment="1">
      <alignment horizontal="left" vertical="top"/>
    </xf>
    <xf numFmtId="0" fontId="16" fillId="0" borderId="21" xfId="2" applyFont="1" applyBorder="1" applyAlignment="1">
      <alignment horizontal="left" vertical="top"/>
    </xf>
    <xf numFmtId="0" fontId="16" fillId="0" borderId="22" xfId="2" applyFont="1" applyBorder="1" applyAlignment="1">
      <alignment horizontal="left" vertical="top"/>
    </xf>
    <xf numFmtId="0" fontId="16" fillId="0" borderId="25" xfId="2" applyFont="1" applyBorder="1" applyAlignment="1">
      <alignment horizontal="left" vertical="top"/>
    </xf>
    <xf numFmtId="0" fontId="16" fillId="0" borderId="24" xfId="2" applyFont="1" applyBorder="1" applyAlignment="1">
      <alignment horizontal="left" vertical="top"/>
    </xf>
    <xf numFmtId="0" fontId="17" fillId="6" borderId="0" xfId="2" applyFont="1" applyFill="1" applyAlignment="1">
      <alignment horizontal="left" vertical="top"/>
    </xf>
    <xf numFmtId="0" fontId="16" fillId="6" borderId="0" xfId="2" applyFont="1" applyFill="1" applyAlignment="1">
      <alignment horizontal="left" vertical="top"/>
    </xf>
    <xf numFmtId="0" fontId="16" fillId="6" borderId="23" xfId="2" applyFont="1" applyFill="1" applyBorder="1" applyAlignment="1">
      <alignment horizontal="left" vertical="top"/>
    </xf>
    <xf numFmtId="0" fontId="16" fillId="6" borderId="25" xfId="2" applyFont="1" applyFill="1" applyBorder="1" applyAlignment="1">
      <alignment horizontal="left" vertical="top"/>
    </xf>
    <xf numFmtId="0" fontId="16" fillId="6" borderId="13" xfId="2" applyFont="1" applyFill="1" applyBorder="1" applyAlignment="1">
      <alignment horizontal="left" vertical="top"/>
    </xf>
    <xf numFmtId="0" fontId="16" fillId="6" borderId="14" xfId="2" applyFont="1" applyFill="1" applyBorder="1" applyAlignment="1">
      <alignment horizontal="left" vertical="top"/>
    </xf>
    <xf numFmtId="0" fontId="16" fillId="6" borderId="21" xfId="2" applyFont="1" applyFill="1" applyBorder="1" applyAlignment="1">
      <alignment horizontal="left" vertical="top"/>
    </xf>
    <xf numFmtId="0" fontId="16" fillId="6" borderId="22" xfId="2" applyFont="1" applyFill="1" applyBorder="1" applyAlignment="1">
      <alignment horizontal="left" vertical="top"/>
    </xf>
    <xf numFmtId="0" fontId="17" fillId="6" borderId="34" xfId="2" applyFont="1" applyFill="1" applyBorder="1" applyAlignment="1">
      <alignment horizontal="left" vertical="top"/>
    </xf>
    <xf numFmtId="0" fontId="16" fillId="6" borderId="33" xfId="2" applyFont="1" applyFill="1" applyBorder="1"/>
    <xf numFmtId="0" fontId="16" fillId="6" borderId="40" xfId="2" applyFont="1" applyFill="1" applyBorder="1" applyAlignment="1">
      <alignment horizontal="left" vertical="top"/>
    </xf>
    <xf numFmtId="0" fontId="16" fillId="6" borderId="41" xfId="2" applyFont="1" applyFill="1" applyBorder="1" applyAlignment="1">
      <alignment horizontal="left" vertical="top"/>
    </xf>
    <xf numFmtId="0" fontId="16" fillId="0" borderId="59" xfId="0" applyFont="1" applyBorder="1"/>
    <xf numFmtId="0" fontId="16" fillId="0" borderId="60" xfId="0" applyFont="1" applyBorder="1"/>
    <xf numFmtId="0" fontId="17" fillId="0" borderId="61" xfId="0" applyFont="1" applyBorder="1"/>
    <xf numFmtId="164" fontId="17" fillId="0" borderId="62" xfId="0" applyNumberFormat="1" applyFont="1" applyBorder="1" applyAlignment="1" applyProtection="1">
      <alignment horizontal="center"/>
      <protection locked="0"/>
    </xf>
    <xf numFmtId="0" fontId="16" fillId="4" borderId="63" xfId="0" applyFont="1" applyFill="1" applyBorder="1"/>
    <xf numFmtId="0" fontId="16" fillId="4" borderId="64" xfId="0" applyFont="1" applyFill="1" applyBorder="1"/>
    <xf numFmtId="0" fontId="16" fillId="0" borderId="66" xfId="2" applyFont="1" applyBorder="1" applyAlignment="1">
      <alignment horizontal="left" vertical="top"/>
    </xf>
    <xf numFmtId="0" fontId="16" fillId="0" borderId="68" xfId="2" applyFont="1" applyBorder="1" applyAlignment="1">
      <alignment horizontal="left" vertical="top"/>
    </xf>
    <xf numFmtId="0" fontId="16" fillId="0" borderId="70" xfId="2" applyFont="1" applyBorder="1" applyAlignment="1">
      <alignment horizontal="left" vertical="top"/>
    </xf>
    <xf numFmtId="20" fontId="16" fillId="0" borderId="71" xfId="0" applyNumberFormat="1" applyFont="1" applyBorder="1" applyAlignment="1">
      <alignment horizontal="center" vertical="center"/>
    </xf>
    <xf numFmtId="0" fontId="16" fillId="2" borderId="42" xfId="0" applyFont="1" applyFill="1" applyBorder="1" applyAlignment="1" applyProtection="1">
      <alignment horizontal="center"/>
      <protection locked="0"/>
    </xf>
    <xf numFmtId="20" fontId="16" fillId="0" borderId="73" xfId="0" applyNumberFormat="1" applyFont="1" applyBorder="1" applyAlignment="1">
      <alignment horizontal="center" vertical="center"/>
    </xf>
    <xf numFmtId="20" fontId="16" fillId="0" borderId="31" xfId="0" applyNumberFormat="1" applyFont="1" applyBorder="1" applyAlignment="1">
      <alignment horizontal="center" vertical="center"/>
    </xf>
    <xf numFmtId="0" fontId="16" fillId="0" borderId="31" xfId="0" applyFont="1" applyBorder="1" applyAlignment="1" applyProtection="1">
      <alignment horizontal="center"/>
      <protection locked="0"/>
    </xf>
    <xf numFmtId="0" fontId="16" fillId="0" borderId="40" xfId="0" applyFont="1" applyBorder="1"/>
    <xf numFmtId="0" fontId="17" fillId="0" borderId="35" xfId="0" applyFont="1" applyBorder="1" applyAlignment="1">
      <alignment horizontal="left" vertical="top"/>
    </xf>
    <xf numFmtId="0" fontId="16" fillId="0" borderId="7" xfId="0" applyFont="1" applyBorder="1"/>
    <xf numFmtId="0" fontId="16" fillId="0" borderId="7" xfId="0" applyFont="1" applyBorder="1" applyAlignment="1">
      <alignment horizontal="left" vertical="top"/>
    </xf>
    <xf numFmtId="0" fontId="16" fillId="0" borderId="75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68" xfId="0" applyFont="1" applyBorder="1" applyAlignment="1">
      <alignment horizontal="left" vertical="top"/>
    </xf>
    <xf numFmtId="0" fontId="16" fillId="0" borderId="34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6" fillId="0" borderId="66" xfId="0" applyFont="1" applyBorder="1" applyAlignment="1">
      <alignment horizontal="left" vertical="top"/>
    </xf>
    <xf numFmtId="0" fontId="16" fillId="0" borderId="2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0" xfId="0" applyFont="1" applyBorder="1" applyAlignment="1">
      <alignment horizontal="left" vertical="top"/>
    </xf>
    <xf numFmtId="0" fontId="16" fillId="0" borderId="79" xfId="0" applyFont="1" applyBorder="1" applyAlignment="1">
      <alignment horizontal="left" vertical="top"/>
    </xf>
    <xf numFmtId="0" fontId="16" fillId="0" borderId="80" xfId="0" applyFont="1" applyBorder="1" applyAlignment="1">
      <alignment horizontal="left" vertical="top"/>
    </xf>
    <xf numFmtId="0" fontId="16" fillId="0" borderId="81" xfId="0" applyFont="1" applyBorder="1" applyAlignment="1">
      <alignment horizontal="left" vertical="top"/>
    </xf>
    <xf numFmtId="0" fontId="16" fillId="0" borderId="0" xfId="0" applyFont="1" applyAlignment="1" applyProtection="1">
      <alignment horizontal="center"/>
      <protection locked="0"/>
    </xf>
    <xf numFmtId="0" fontId="16" fillId="0" borderId="0" xfId="2" applyFont="1" applyAlignment="1">
      <alignment horizontal="left" wrapText="1"/>
    </xf>
    <xf numFmtId="0" fontId="16" fillId="0" borderId="82" xfId="0" applyFont="1" applyBorder="1"/>
    <xf numFmtId="166" fontId="17" fillId="0" borderId="83" xfId="0" applyNumberFormat="1" applyFont="1" applyBorder="1" applyAlignment="1" applyProtection="1">
      <alignment horizontal="center"/>
      <protection locked="0"/>
    </xf>
    <xf numFmtId="0" fontId="16" fillId="4" borderId="84" xfId="0" applyFont="1" applyFill="1" applyBorder="1"/>
    <xf numFmtId="0" fontId="16" fillId="4" borderId="85" xfId="0" applyFont="1" applyFill="1" applyBorder="1"/>
    <xf numFmtId="0" fontId="16" fillId="0" borderId="33" xfId="0" applyFont="1" applyBorder="1" applyAlignment="1">
      <alignment horizontal="left" vertical="top"/>
    </xf>
    <xf numFmtId="0" fontId="16" fillId="0" borderId="40" xfId="0" applyFont="1" applyBorder="1" applyAlignment="1">
      <alignment horizontal="left" vertical="top"/>
    </xf>
    <xf numFmtId="0" fontId="16" fillId="0" borderId="87" xfId="0" applyFont="1" applyBorder="1" applyAlignment="1">
      <alignment horizontal="left" vertical="top"/>
    </xf>
    <xf numFmtId="0" fontId="16" fillId="0" borderId="5" xfId="2" applyFont="1" applyBorder="1" applyAlignment="1">
      <alignment horizontal="center" vertical="center" wrapText="1"/>
    </xf>
    <xf numFmtId="0" fontId="17" fillId="0" borderId="56" xfId="2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/>
    </xf>
    <xf numFmtId="0" fontId="17" fillId="7" borderId="0" xfId="2" applyFont="1" applyFill="1"/>
    <xf numFmtId="0" fontId="16" fillId="0" borderId="1" xfId="2" applyFont="1" applyBorder="1" applyAlignment="1">
      <alignment wrapText="1"/>
    </xf>
    <xf numFmtId="0" fontId="16" fillId="0" borderId="33" xfId="2" applyFont="1" applyBorder="1" applyAlignment="1">
      <alignment horizontal="left" vertical="top"/>
    </xf>
    <xf numFmtId="0" fontId="16" fillId="6" borderId="66" xfId="2" applyFont="1" applyFill="1" applyBorder="1" applyAlignment="1">
      <alignment horizontal="left" vertical="top"/>
    </xf>
    <xf numFmtId="0" fontId="16" fillId="6" borderId="79" xfId="2" applyFont="1" applyFill="1" applyBorder="1" applyAlignment="1">
      <alignment horizontal="left" vertical="top"/>
    </xf>
    <xf numFmtId="0" fontId="16" fillId="6" borderId="80" xfId="2" applyFont="1" applyFill="1" applyBorder="1" applyAlignment="1">
      <alignment horizontal="left" vertical="top"/>
    </xf>
    <xf numFmtId="0" fontId="16" fillId="6" borderId="81" xfId="2" applyFont="1" applyFill="1" applyBorder="1" applyAlignment="1">
      <alignment horizontal="left" vertical="top"/>
    </xf>
    <xf numFmtId="165" fontId="16" fillId="0" borderId="0" xfId="0" applyNumberFormat="1" applyFont="1" applyAlignment="1">
      <alignment horizontal="center" vertical="center"/>
    </xf>
    <xf numFmtId="0" fontId="16" fillId="0" borderId="34" xfId="2" applyFont="1" applyBorder="1"/>
    <xf numFmtId="20" fontId="16" fillId="0" borderId="69" xfId="0" applyNumberFormat="1" applyFont="1" applyBorder="1" applyAlignment="1" applyProtection="1">
      <alignment horizontal="center" vertical="center"/>
      <protection locked="0"/>
    </xf>
    <xf numFmtId="0" fontId="16" fillId="0" borderId="40" xfId="2" applyFont="1" applyBorder="1" applyAlignment="1">
      <alignment horizontal="left" vertical="top"/>
    </xf>
    <xf numFmtId="0" fontId="16" fillId="0" borderId="87" xfId="2" applyFont="1" applyBorder="1" applyAlignment="1">
      <alignment horizontal="left" vertical="top"/>
    </xf>
    <xf numFmtId="0" fontId="19" fillId="0" borderId="1" xfId="0" applyFont="1" applyBorder="1" applyAlignment="1">
      <alignment horizontal="center" vertical="center"/>
    </xf>
    <xf numFmtId="0" fontId="17" fillId="0" borderId="52" xfId="0" applyFont="1" applyBorder="1" applyAlignment="1">
      <alignment vertical="center"/>
    </xf>
    <xf numFmtId="0" fontId="16" fillId="4" borderId="35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6" fillId="4" borderId="25" xfId="0" applyFont="1" applyFill="1" applyBorder="1" applyAlignment="1">
      <alignment vertical="center"/>
    </xf>
    <xf numFmtId="0" fontId="16" fillId="4" borderId="13" xfId="0" applyFont="1" applyFill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vertical="top"/>
    </xf>
    <xf numFmtId="0" fontId="17" fillId="0" borderId="43" xfId="0" applyFont="1" applyBorder="1" applyAlignment="1">
      <alignment horizontal="center" vertical="top"/>
    </xf>
    <xf numFmtId="20" fontId="16" fillId="0" borderId="90" xfId="0" applyNumberFormat="1" applyFont="1" applyBorder="1" applyAlignment="1">
      <alignment horizontal="center" vertical="center"/>
    </xf>
    <xf numFmtId="20" fontId="16" fillId="0" borderId="78" xfId="0" applyNumberFormat="1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6" fillId="0" borderId="77" xfId="0" applyFont="1" applyBorder="1"/>
    <xf numFmtId="0" fontId="16" fillId="0" borderId="94" xfId="2" applyFont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/>
    </xf>
    <xf numFmtId="0" fontId="16" fillId="0" borderId="21" xfId="2" applyFont="1" applyBorder="1" applyAlignment="1">
      <alignment vertical="top" wrapText="1"/>
    </xf>
    <xf numFmtId="0" fontId="16" fillId="0" borderId="66" xfId="2" applyFont="1" applyBorder="1" applyAlignment="1">
      <alignment vertical="top" wrapText="1"/>
    </xf>
    <xf numFmtId="0" fontId="16" fillId="0" borderId="40" xfId="2" applyFont="1" applyBorder="1" applyAlignment="1">
      <alignment vertical="top" wrapText="1"/>
    </xf>
    <xf numFmtId="0" fontId="16" fillId="0" borderId="87" xfId="2" applyFont="1" applyBorder="1" applyAlignment="1">
      <alignment vertical="top" wrapText="1"/>
    </xf>
    <xf numFmtId="0" fontId="16" fillId="3" borderId="37" xfId="0" applyFont="1" applyFill="1" applyBorder="1" applyAlignment="1">
      <alignment horizontal="left"/>
    </xf>
    <xf numFmtId="0" fontId="16" fillId="3" borderId="37" xfId="0" applyFont="1" applyFill="1" applyBorder="1" applyAlignment="1">
      <alignment horizontal="center"/>
    </xf>
    <xf numFmtId="0" fontId="17" fillId="12" borderId="40" xfId="0" applyFont="1" applyFill="1" applyBorder="1" applyProtection="1">
      <protection locked="0"/>
    </xf>
    <xf numFmtId="0" fontId="16" fillId="3" borderId="6" xfId="0" applyFont="1" applyFill="1" applyBorder="1" applyAlignment="1">
      <alignment horizontal="left"/>
    </xf>
    <xf numFmtId="0" fontId="16" fillId="3" borderId="48" xfId="0" applyFont="1" applyFill="1" applyBorder="1" applyAlignment="1">
      <alignment horizontal="left"/>
    </xf>
    <xf numFmtId="0" fontId="16" fillId="3" borderId="48" xfId="0" applyFont="1" applyFill="1" applyBorder="1" applyAlignment="1">
      <alignment horizontal="center"/>
    </xf>
    <xf numFmtId="0" fontId="17" fillId="3" borderId="40" xfId="0" applyFont="1" applyFill="1" applyBorder="1" applyAlignment="1">
      <alignment horizontal="left"/>
    </xf>
    <xf numFmtId="0" fontId="18" fillId="3" borderId="40" xfId="0" applyFont="1" applyFill="1" applyBorder="1" applyAlignment="1">
      <alignment horizontal="center"/>
    </xf>
    <xf numFmtId="0" fontId="17" fillId="2" borderId="51" xfId="0" applyFont="1" applyFill="1" applyBorder="1" applyAlignment="1" applyProtection="1">
      <alignment horizont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16" fillId="0" borderId="5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top"/>
    </xf>
    <xf numFmtId="0" fontId="16" fillId="0" borderId="4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5" borderId="19" xfId="2" applyFont="1" applyFill="1" applyBorder="1" applyAlignment="1">
      <alignment horizontal="left"/>
    </xf>
    <xf numFmtId="0" fontId="16" fillId="5" borderId="48" xfId="2" applyFont="1" applyFill="1" applyBorder="1" applyAlignment="1">
      <alignment horizontal="left"/>
    </xf>
    <xf numFmtId="0" fontId="16" fillId="5" borderId="8" xfId="2" applyFont="1" applyFill="1" applyBorder="1" applyAlignment="1">
      <alignment horizontal="left"/>
    </xf>
    <xf numFmtId="20" fontId="16" fillId="0" borderId="42" xfId="0" applyNumberFormat="1" applyFont="1" applyBorder="1" applyAlignment="1">
      <alignment horizontal="center" vertical="center"/>
    </xf>
    <xf numFmtId="20" fontId="16" fillId="0" borderId="26" xfId="0" applyNumberFormat="1" applyFont="1" applyBorder="1" applyAlignment="1">
      <alignment horizontal="center" vertical="center"/>
    </xf>
    <xf numFmtId="20" fontId="16" fillId="0" borderId="65" xfId="0" applyNumberFormat="1" applyFont="1" applyBorder="1" applyAlignment="1">
      <alignment horizontal="center" vertical="center"/>
    </xf>
    <xf numFmtId="20" fontId="16" fillId="0" borderId="67" xfId="0" applyNumberFormat="1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20" fontId="16" fillId="0" borderId="69" xfId="0" applyNumberFormat="1" applyFont="1" applyBorder="1" applyAlignment="1">
      <alignment horizontal="center" vertical="center"/>
    </xf>
    <xf numFmtId="20" fontId="16" fillId="0" borderId="45" xfId="0" applyNumberFormat="1" applyFont="1" applyBorder="1" applyAlignment="1">
      <alignment horizontal="center" vertical="center"/>
    </xf>
    <xf numFmtId="0" fontId="16" fillId="3" borderId="9" xfId="0" applyFont="1" applyFill="1" applyBorder="1" applyAlignment="1">
      <alignment horizontal="left"/>
    </xf>
    <xf numFmtId="0" fontId="20" fillId="3" borderId="57" xfId="0" applyFont="1" applyFill="1" applyBorder="1" applyAlignment="1">
      <alignment horizontal="left"/>
    </xf>
    <xf numFmtId="0" fontId="20" fillId="3" borderId="37" xfId="0" applyFont="1" applyFill="1" applyBorder="1" applyAlignment="1">
      <alignment horizontal="left"/>
    </xf>
    <xf numFmtId="0" fontId="16" fillId="3" borderId="52" xfId="0" applyFont="1" applyFill="1" applyBorder="1" applyAlignment="1">
      <alignment horizontal="left"/>
    </xf>
    <xf numFmtId="0" fontId="16" fillId="3" borderId="7" xfId="0" applyFont="1" applyFill="1" applyBorder="1" applyAlignment="1">
      <alignment horizontal="left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20" fontId="0" fillId="0" borderId="1" xfId="0" applyNumberFormat="1" applyBorder="1"/>
    <xf numFmtId="166" fontId="17" fillId="2" borderId="2" xfId="0" applyNumberFormat="1" applyFont="1" applyFill="1" applyBorder="1" applyAlignment="1" applyProtection="1">
      <alignment horizontal="center"/>
      <protection locked="0"/>
    </xf>
    <xf numFmtId="0" fontId="16" fillId="0" borderId="4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5" borderId="19" xfId="2" applyFont="1" applyFill="1" applyBorder="1" applyAlignment="1">
      <alignment horizontal="left"/>
    </xf>
    <xf numFmtId="0" fontId="16" fillId="5" borderId="48" xfId="2" applyFont="1" applyFill="1" applyBorder="1" applyAlignment="1">
      <alignment horizontal="left"/>
    </xf>
    <xf numFmtId="0" fontId="16" fillId="5" borderId="8" xfId="2" applyFont="1" applyFill="1" applyBorder="1" applyAlignment="1">
      <alignment horizontal="left"/>
    </xf>
    <xf numFmtId="0" fontId="16" fillId="10" borderId="49" xfId="2" applyFont="1" applyFill="1" applyBorder="1" applyAlignment="1">
      <alignment horizontal="left" wrapText="1"/>
    </xf>
    <xf numFmtId="0" fontId="16" fillId="10" borderId="10" xfId="2" applyFont="1" applyFill="1" applyBorder="1" applyAlignment="1">
      <alignment horizontal="left" wrapText="1"/>
    </xf>
    <xf numFmtId="0" fontId="16" fillId="10" borderId="11" xfId="2" applyFont="1" applyFill="1" applyBorder="1" applyAlignment="1">
      <alignment horizontal="left" wrapText="1"/>
    </xf>
    <xf numFmtId="20" fontId="16" fillId="0" borderId="38" xfId="0" applyNumberFormat="1" applyFont="1" applyBorder="1" applyAlignment="1">
      <alignment horizontal="center" vertical="center"/>
    </xf>
    <xf numFmtId="20" fontId="16" fillId="0" borderId="27" xfId="0" applyNumberFormat="1" applyFont="1" applyBorder="1" applyAlignment="1">
      <alignment horizontal="center" vertical="center"/>
    </xf>
    <xf numFmtId="20" fontId="16" fillId="0" borderId="42" xfId="0" applyNumberFormat="1" applyFont="1" applyBorder="1" applyAlignment="1">
      <alignment horizontal="center" vertical="center"/>
    </xf>
    <xf numFmtId="20" fontId="16" fillId="0" borderId="26" xfId="0" applyNumberFormat="1" applyFont="1" applyBorder="1" applyAlignment="1">
      <alignment horizontal="center" vertical="center"/>
    </xf>
    <xf numFmtId="0" fontId="16" fillId="0" borderId="34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10" borderId="72" xfId="2" applyFont="1" applyFill="1" applyBorder="1" applyAlignment="1">
      <alignment horizontal="left" wrapText="1"/>
    </xf>
    <xf numFmtId="0" fontId="17" fillId="0" borderId="95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96" xfId="2" applyFont="1" applyBorder="1" applyAlignment="1">
      <alignment horizontal="left" vertical="center"/>
    </xf>
    <xf numFmtId="20" fontId="16" fillId="0" borderId="65" xfId="0" applyNumberFormat="1" applyFont="1" applyBorder="1" applyAlignment="1">
      <alignment horizontal="center" vertical="center"/>
    </xf>
    <xf numFmtId="20" fontId="16" fillId="0" borderId="67" xfId="0" applyNumberFormat="1" applyFont="1" applyBorder="1" applyAlignment="1">
      <alignment horizontal="center" vertical="center"/>
    </xf>
    <xf numFmtId="20" fontId="16" fillId="0" borderId="46" xfId="0" applyNumberFormat="1" applyFont="1" applyBorder="1" applyAlignment="1">
      <alignment horizontal="center" vertical="center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20" fontId="16" fillId="0" borderId="47" xfId="0" applyNumberFormat="1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5" borderId="49" xfId="2" applyFont="1" applyFill="1" applyBorder="1" applyAlignment="1">
      <alignment horizontal="left" wrapText="1"/>
    </xf>
    <xf numFmtId="0" fontId="16" fillId="5" borderId="10" xfId="2" applyFont="1" applyFill="1" applyBorder="1" applyAlignment="1">
      <alignment horizontal="left" wrapText="1"/>
    </xf>
    <xf numFmtId="0" fontId="16" fillId="5" borderId="72" xfId="2" applyFont="1" applyFill="1" applyBorder="1" applyAlignment="1">
      <alignment horizontal="left" wrapText="1"/>
    </xf>
    <xf numFmtId="0" fontId="16" fillId="0" borderId="25" xfId="2" applyFont="1" applyBorder="1" applyAlignment="1">
      <alignment horizontal="left" vertical="top" wrapText="1"/>
    </xf>
    <xf numFmtId="0" fontId="16" fillId="0" borderId="13" xfId="2" applyFont="1" applyBorder="1" applyAlignment="1">
      <alignment horizontal="left" vertical="top" wrapText="1"/>
    </xf>
    <xf numFmtId="0" fontId="16" fillId="0" borderId="14" xfId="2" applyFont="1" applyBorder="1" applyAlignment="1">
      <alignment horizontal="left" vertical="top" wrapText="1"/>
    </xf>
    <xf numFmtId="0" fontId="16" fillId="0" borderId="34" xfId="2" applyFont="1" applyBorder="1" applyAlignment="1">
      <alignment horizontal="left" vertical="top" wrapText="1"/>
    </xf>
    <xf numFmtId="0" fontId="16" fillId="0" borderId="21" xfId="2" applyFont="1" applyBorder="1" applyAlignment="1">
      <alignment horizontal="left" vertical="top" wrapText="1"/>
    </xf>
    <xf numFmtId="0" fontId="16" fillId="0" borderId="22" xfId="2" applyFont="1" applyBorder="1" applyAlignment="1">
      <alignment horizontal="left" vertical="top" wrapText="1"/>
    </xf>
    <xf numFmtId="0" fontId="16" fillId="5" borderId="11" xfId="2" applyFont="1" applyFill="1" applyBorder="1" applyAlignment="1">
      <alignment horizontal="left" wrapText="1"/>
    </xf>
    <xf numFmtId="0" fontId="16" fillId="0" borderId="54" xfId="0" applyFont="1" applyBorder="1" applyAlignment="1">
      <alignment horizontal="center"/>
    </xf>
    <xf numFmtId="0" fontId="16" fillId="0" borderId="58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7" fillId="0" borderId="97" xfId="2" applyFont="1" applyBorder="1" applyAlignment="1">
      <alignment horizontal="left"/>
    </xf>
    <xf numFmtId="0" fontId="17" fillId="0" borderId="53" xfId="2" applyFont="1" applyBorder="1" applyAlignment="1">
      <alignment horizontal="left"/>
    </xf>
    <xf numFmtId="0" fontId="17" fillId="0" borderId="98" xfId="2" applyFont="1" applyBorder="1" applyAlignment="1">
      <alignment horizontal="left"/>
    </xf>
    <xf numFmtId="0" fontId="16" fillId="0" borderId="34" xfId="2" applyFont="1" applyBorder="1" applyAlignment="1">
      <alignment horizontal="left" vertical="center" wrapText="1"/>
    </xf>
    <xf numFmtId="0" fontId="17" fillId="0" borderId="21" xfId="2" applyFont="1" applyBorder="1" applyAlignment="1">
      <alignment horizontal="left" vertical="center" wrapText="1"/>
    </xf>
    <xf numFmtId="0" fontId="17" fillId="0" borderId="66" xfId="2" applyFont="1" applyBorder="1" applyAlignment="1">
      <alignment horizontal="left" vertical="center" wrapText="1"/>
    </xf>
    <xf numFmtId="0" fontId="17" fillId="9" borderId="12" xfId="2" applyFont="1" applyFill="1" applyBorder="1" applyAlignment="1">
      <alignment horizontal="center" vertical="center" wrapText="1"/>
    </xf>
    <xf numFmtId="0" fontId="17" fillId="9" borderId="22" xfId="2" applyFont="1" applyFill="1" applyBorder="1" applyAlignment="1">
      <alignment horizontal="center" vertical="center" wrapText="1"/>
    </xf>
    <xf numFmtId="0" fontId="17" fillId="9" borderId="36" xfId="2" applyFont="1" applyFill="1" applyBorder="1" applyAlignment="1">
      <alignment horizontal="center" vertical="center" wrapText="1"/>
    </xf>
    <xf numFmtId="0" fontId="17" fillId="9" borderId="14" xfId="2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/>
    </xf>
    <xf numFmtId="0" fontId="16" fillId="10" borderId="49" xfId="0" applyFont="1" applyFill="1" applyBorder="1" applyAlignment="1">
      <alignment horizontal="left" wrapText="1"/>
    </xf>
    <xf numFmtId="0" fontId="16" fillId="10" borderId="10" xfId="0" applyFont="1" applyFill="1" applyBorder="1" applyAlignment="1">
      <alignment horizontal="left" wrapText="1"/>
    </xf>
    <xf numFmtId="0" fontId="16" fillId="10" borderId="72" xfId="0" applyFont="1" applyFill="1" applyBorder="1" applyAlignment="1">
      <alignment horizontal="left" wrapText="1"/>
    </xf>
    <xf numFmtId="0" fontId="16" fillId="7" borderId="1" xfId="0" applyFont="1" applyFill="1" applyBorder="1" applyAlignment="1">
      <alignment horizontal="center" vertical="center"/>
    </xf>
    <xf numFmtId="0" fontId="17" fillId="9" borderId="21" xfId="2" applyFont="1" applyFill="1" applyBorder="1" applyAlignment="1">
      <alignment horizontal="left"/>
    </xf>
    <xf numFmtId="0" fontId="17" fillId="9" borderId="66" xfId="2" applyFont="1" applyFill="1" applyBorder="1" applyAlignment="1">
      <alignment horizontal="left"/>
    </xf>
    <xf numFmtId="0" fontId="16" fillId="11" borderId="53" xfId="2" applyFont="1" applyFill="1" applyBorder="1" applyAlignment="1">
      <alignment horizontal="left"/>
    </xf>
    <xf numFmtId="0" fontId="17" fillId="9" borderId="52" xfId="2" applyFont="1" applyFill="1" applyBorder="1" applyAlignment="1">
      <alignment horizontal="left"/>
    </xf>
    <xf numFmtId="0" fontId="17" fillId="9" borderId="7" xfId="2" applyFont="1" applyFill="1" applyBorder="1" applyAlignment="1">
      <alignment horizontal="left"/>
    </xf>
    <xf numFmtId="0" fontId="17" fillId="9" borderId="75" xfId="2" applyFont="1" applyFill="1" applyBorder="1" applyAlignment="1">
      <alignment horizontal="left"/>
    </xf>
    <xf numFmtId="0" fontId="16" fillId="11" borderId="1" xfId="2" applyFont="1" applyFill="1" applyBorder="1" applyAlignment="1">
      <alignment horizontal="left"/>
    </xf>
    <xf numFmtId="0" fontId="16" fillId="11" borderId="89" xfId="2" applyFont="1" applyFill="1" applyBorder="1" applyAlignment="1">
      <alignment horizontal="left"/>
    </xf>
    <xf numFmtId="0" fontId="17" fillId="9" borderId="52" xfId="2" applyFont="1" applyFill="1" applyBorder="1" applyAlignment="1">
      <alignment horizontal="center" vertical="center" wrapText="1"/>
    </xf>
    <xf numFmtId="0" fontId="17" fillId="9" borderId="3" xfId="2" applyFont="1" applyFill="1" applyBorder="1" applyAlignment="1">
      <alignment horizontal="center" vertical="center" wrapText="1"/>
    </xf>
    <xf numFmtId="0" fontId="17" fillId="9" borderId="30" xfId="2" applyFont="1" applyFill="1" applyBorder="1" applyAlignment="1">
      <alignment horizontal="center" vertical="center" wrapText="1"/>
    </xf>
    <xf numFmtId="0" fontId="17" fillId="9" borderId="0" xfId="2" applyFont="1" applyFill="1" applyAlignment="1">
      <alignment horizontal="center" vertical="center" wrapText="1"/>
    </xf>
    <xf numFmtId="0" fontId="16" fillId="0" borderId="49" xfId="2" applyFont="1" applyBorder="1" applyAlignment="1">
      <alignment horizontal="left" vertical="center" wrapText="1"/>
    </xf>
    <xf numFmtId="0" fontId="16" fillId="0" borderId="10" xfId="2" applyFont="1" applyBorder="1" applyAlignment="1">
      <alignment horizontal="left" vertical="center" wrapText="1"/>
    </xf>
    <xf numFmtId="0" fontId="16" fillId="0" borderId="13" xfId="2" applyFont="1" applyBorder="1" applyAlignment="1">
      <alignment horizontal="left" vertical="center" wrapText="1"/>
    </xf>
    <xf numFmtId="0" fontId="16" fillId="0" borderId="68" xfId="2" applyFont="1" applyBorder="1" applyAlignment="1">
      <alignment horizontal="left" vertical="center" wrapText="1"/>
    </xf>
    <xf numFmtId="0" fontId="17" fillId="0" borderId="74" xfId="2" applyFont="1" applyBorder="1" applyAlignment="1">
      <alignment horizontal="left" vertical="top" wrapText="1"/>
    </xf>
    <xf numFmtId="0" fontId="17" fillId="0" borderId="21" xfId="2" applyFont="1" applyBorder="1" applyAlignment="1">
      <alignment horizontal="left" vertical="top" wrapText="1"/>
    </xf>
    <xf numFmtId="0" fontId="17" fillId="0" borderId="73" xfId="2" applyFont="1" applyBorder="1" applyAlignment="1">
      <alignment horizontal="left" vertical="top" wrapText="1"/>
    </xf>
    <xf numFmtId="0" fontId="17" fillId="0" borderId="40" xfId="2" applyFont="1" applyBorder="1" applyAlignment="1">
      <alignment horizontal="left" vertical="top" wrapText="1"/>
    </xf>
    <xf numFmtId="20" fontId="17" fillId="0" borderId="21" xfId="2" applyNumberFormat="1" applyFont="1" applyBorder="1" applyAlignment="1">
      <alignment horizontal="left" wrapText="1"/>
    </xf>
    <xf numFmtId="0" fontId="17" fillId="0" borderId="40" xfId="2" applyFont="1" applyBorder="1" applyAlignment="1">
      <alignment horizontal="left" wrapText="1"/>
    </xf>
    <xf numFmtId="0" fontId="16" fillId="0" borderId="55" xfId="0" applyFont="1" applyBorder="1" applyAlignment="1">
      <alignment horizontal="center"/>
    </xf>
    <xf numFmtId="20" fontId="16" fillId="0" borderId="69" xfId="0" applyNumberFormat="1" applyFont="1" applyBorder="1" applyAlignment="1">
      <alignment horizontal="center" vertical="center"/>
    </xf>
    <xf numFmtId="20" fontId="16" fillId="0" borderId="45" xfId="0" applyNumberFormat="1" applyFont="1" applyBorder="1" applyAlignment="1">
      <alignment horizontal="center" vertical="center"/>
    </xf>
    <xf numFmtId="20" fontId="16" fillId="0" borderId="16" xfId="0" applyNumberFormat="1" applyFont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20" fontId="16" fillId="2" borderId="65" xfId="0" applyNumberFormat="1" applyFont="1" applyFill="1" applyBorder="1" applyAlignment="1" applyProtection="1">
      <alignment horizontal="center" vertical="center"/>
      <protection locked="0"/>
    </xf>
    <xf numFmtId="20" fontId="16" fillId="2" borderId="67" xfId="0" applyNumberFormat="1" applyFont="1" applyFill="1" applyBorder="1" applyAlignment="1" applyProtection="1">
      <alignment horizontal="center" vertical="center"/>
      <protection locked="0"/>
    </xf>
    <xf numFmtId="0" fontId="16" fillId="7" borderId="18" xfId="0" applyFont="1" applyFill="1" applyBorder="1" applyAlignment="1">
      <alignment horizontal="center" vertical="center"/>
    </xf>
    <xf numFmtId="20" fontId="16" fillId="2" borderId="86" xfId="0" applyNumberFormat="1" applyFont="1" applyFill="1" applyBorder="1" applyAlignment="1" applyProtection="1">
      <alignment horizontal="center" vertical="center"/>
      <protection locked="0"/>
    </xf>
    <xf numFmtId="0" fontId="16" fillId="8" borderId="78" xfId="0" applyFont="1" applyFill="1" applyBorder="1" applyAlignment="1">
      <alignment horizontal="center" vertical="center"/>
    </xf>
    <xf numFmtId="0" fontId="16" fillId="7" borderId="31" xfId="0" applyFont="1" applyFill="1" applyBorder="1" applyAlignment="1">
      <alignment horizontal="center" vertical="center"/>
    </xf>
    <xf numFmtId="20" fontId="16" fillId="0" borderId="76" xfId="0" applyNumberFormat="1" applyFont="1" applyBorder="1" applyAlignment="1">
      <alignment horizontal="center" vertical="center"/>
    </xf>
    <xf numFmtId="20" fontId="16" fillId="0" borderId="77" xfId="0" applyNumberFormat="1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3" borderId="20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29" xfId="0" applyFont="1" applyFill="1" applyBorder="1" applyAlignment="1">
      <alignment horizontal="left"/>
    </xf>
    <xf numFmtId="0" fontId="16" fillId="3" borderId="42" xfId="0" applyFont="1" applyFill="1" applyBorder="1" applyAlignment="1">
      <alignment horizontal="left"/>
    </xf>
    <xf numFmtId="0" fontId="16" fillId="3" borderId="50" xfId="0" applyFont="1" applyFill="1" applyBorder="1" applyAlignment="1">
      <alignment horizontal="left"/>
    </xf>
    <xf numFmtId="0" fontId="17" fillId="2" borderId="51" xfId="0" applyFont="1" applyFill="1" applyBorder="1" applyAlignment="1" applyProtection="1">
      <alignment horizontal="left"/>
      <protection locked="0"/>
    </xf>
    <xf numFmtId="0" fontId="17" fillId="2" borderId="53" xfId="0" applyFont="1" applyFill="1" applyBorder="1" applyAlignment="1" applyProtection="1">
      <alignment horizontal="left"/>
      <protection locked="0"/>
    </xf>
    <xf numFmtId="0" fontId="17" fillId="2" borderId="2" xfId="0" applyFont="1" applyFill="1" applyBorder="1" applyAlignment="1" applyProtection="1">
      <alignment horizontal="left"/>
      <protection locked="0"/>
    </xf>
    <xf numFmtId="0" fontId="17" fillId="13" borderId="51" xfId="0" applyFont="1" applyFill="1" applyBorder="1" applyAlignment="1" applyProtection="1">
      <alignment horizontal="left"/>
      <protection locked="0"/>
    </xf>
    <xf numFmtId="0" fontId="17" fillId="13" borderId="53" xfId="0" applyFont="1" applyFill="1" applyBorder="1" applyAlignment="1" applyProtection="1">
      <alignment horizontal="left"/>
      <protection locked="0"/>
    </xf>
    <xf numFmtId="0" fontId="17" fillId="13" borderId="2" xfId="0" applyFont="1" applyFill="1" applyBorder="1" applyAlignment="1" applyProtection="1">
      <alignment horizontal="left"/>
      <protection locked="0"/>
    </xf>
    <xf numFmtId="0" fontId="20" fillId="0" borderId="3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23" xfId="0" applyFont="1" applyBorder="1" applyAlignment="1">
      <alignment horizontal="center"/>
    </xf>
    <xf numFmtId="0" fontId="16" fillId="3" borderId="9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0" fontId="16" fillId="3" borderId="11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9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12" borderId="37" xfId="0" applyFont="1" applyFill="1" applyBorder="1" applyAlignment="1" applyProtection="1">
      <alignment horizontal="left"/>
      <protection locked="0"/>
    </xf>
    <xf numFmtId="0" fontId="16" fillId="3" borderId="37" xfId="0" applyFont="1" applyFill="1" applyBorder="1" applyAlignment="1" applyProtection="1">
      <alignment horizontal="left"/>
      <protection locked="0"/>
    </xf>
    <xf numFmtId="0" fontId="21" fillId="3" borderId="10" xfId="0" applyFont="1" applyFill="1" applyBorder="1" applyAlignment="1" applyProtection="1">
      <alignment horizontal="left"/>
      <protection locked="0"/>
    </xf>
    <xf numFmtId="0" fontId="16" fillId="3" borderId="57" xfId="0" applyFont="1" applyFill="1" applyBorder="1" applyAlignment="1">
      <alignment horizontal="center"/>
    </xf>
    <xf numFmtId="0" fontId="16" fillId="3" borderId="44" xfId="0" applyFont="1" applyFill="1" applyBorder="1" applyAlignment="1">
      <alignment horizontal="center"/>
    </xf>
    <xf numFmtId="0" fontId="16" fillId="3" borderId="32" xfId="0" applyFont="1" applyFill="1" applyBorder="1" applyAlignment="1">
      <alignment horizontal="left"/>
    </xf>
    <xf numFmtId="0" fontId="16" fillId="3" borderId="5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20" fillId="3" borderId="57" xfId="0" applyFont="1" applyFill="1" applyBorder="1" applyAlignment="1">
      <alignment horizontal="left"/>
    </xf>
    <xf numFmtId="0" fontId="20" fillId="3" borderId="37" xfId="0" applyFont="1" applyFill="1" applyBorder="1" applyAlignment="1">
      <alignment horizontal="left"/>
    </xf>
    <xf numFmtId="0" fontId="21" fillId="3" borderId="37" xfId="0" applyFont="1" applyFill="1" applyBorder="1" applyAlignment="1" applyProtection="1">
      <alignment horizontal="left"/>
      <protection locked="0"/>
    </xf>
    <xf numFmtId="0" fontId="17" fillId="3" borderId="5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30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center"/>
    </xf>
    <xf numFmtId="0" fontId="17" fillId="3" borderId="43" xfId="0" applyFont="1" applyFill="1" applyBorder="1" applyAlignment="1">
      <alignment horizontal="center"/>
    </xf>
    <xf numFmtId="0" fontId="17" fillId="3" borderId="41" xfId="0" applyFont="1" applyFill="1" applyBorder="1" applyAlignment="1">
      <alignment horizontal="center"/>
    </xf>
    <xf numFmtId="0" fontId="16" fillId="3" borderId="52" xfId="0" applyFont="1" applyFill="1" applyBorder="1" applyAlignment="1">
      <alignment horizontal="left"/>
    </xf>
    <xf numFmtId="0" fontId="16" fillId="3" borderId="7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left"/>
    </xf>
    <xf numFmtId="0" fontId="16" fillId="3" borderId="21" xfId="0" applyFont="1" applyFill="1" applyBorder="1" applyAlignment="1">
      <alignment horizontal="left"/>
    </xf>
    <xf numFmtId="0" fontId="17" fillId="13" borderId="52" xfId="0" applyFont="1" applyFill="1" applyBorder="1" applyAlignment="1" applyProtection="1">
      <alignment horizontal="left"/>
      <protection locked="0"/>
    </xf>
    <xf numFmtId="0" fontId="17" fillId="13" borderId="7" xfId="0" applyFont="1" applyFill="1" applyBorder="1" applyAlignment="1" applyProtection="1">
      <alignment horizontal="left"/>
      <protection locked="0"/>
    </xf>
    <xf numFmtId="0" fontId="17" fillId="13" borderId="3" xfId="0" applyFont="1" applyFill="1" applyBorder="1" applyAlignment="1" applyProtection="1">
      <alignment horizontal="left"/>
      <protection locked="0"/>
    </xf>
    <xf numFmtId="0" fontId="16" fillId="7" borderId="26" xfId="0" applyFont="1" applyFill="1" applyBorder="1" applyAlignment="1">
      <alignment horizontal="center" vertical="center"/>
    </xf>
    <xf numFmtId="0" fontId="16" fillId="7" borderId="42" xfId="0" applyFont="1" applyFill="1" applyBorder="1" applyAlignment="1">
      <alignment horizontal="center" vertical="center"/>
    </xf>
    <xf numFmtId="0" fontId="16" fillId="7" borderId="78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left" vertical="top"/>
    </xf>
    <xf numFmtId="0" fontId="16" fillId="4" borderId="21" xfId="0" applyFont="1" applyFill="1" applyBorder="1" applyAlignment="1">
      <alignment horizontal="left" vertical="top"/>
    </xf>
    <xf numFmtId="0" fontId="16" fillId="4" borderId="22" xfId="0" applyFont="1" applyFill="1" applyBorder="1" applyAlignment="1">
      <alignment horizontal="left" vertical="top"/>
    </xf>
    <xf numFmtId="0" fontId="16" fillId="4" borderId="33" xfId="0" applyFont="1" applyFill="1" applyBorder="1" applyAlignment="1">
      <alignment horizontal="left" vertical="top"/>
    </xf>
    <xf numFmtId="0" fontId="16" fillId="4" borderId="40" xfId="0" applyFont="1" applyFill="1" applyBorder="1" applyAlignment="1">
      <alignment horizontal="left" vertical="top"/>
    </xf>
    <xf numFmtId="0" fontId="16" fillId="4" borderId="41" xfId="0" applyFont="1" applyFill="1" applyBorder="1" applyAlignment="1">
      <alignment horizontal="left" vertical="top"/>
    </xf>
    <xf numFmtId="0" fontId="16" fillId="5" borderId="96" xfId="2" applyFont="1" applyFill="1" applyBorder="1" applyAlignment="1">
      <alignment horizontal="left"/>
    </xf>
    <xf numFmtId="0" fontId="16" fillId="5" borderId="101" xfId="2" applyFont="1" applyFill="1" applyBorder="1" applyAlignment="1">
      <alignment horizontal="left"/>
    </xf>
    <xf numFmtId="0" fontId="16" fillId="5" borderId="53" xfId="2" applyFont="1" applyFill="1" applyBorder="1" applyAlignment="1">
      <alignment horizontal="left"/>
    </xf>
    <xf numFmtId="0" fontId="16" fillId="5" borderId="98" xfId="2" applyFont="1" applyFill="1" applyBorder="1" applyAlignment="1">
      <alignment horizontal="left"/>
    </xf>
    <xf numFmtId="0" fontId="16" fillId="5" borderId="101" xfId="2" applyFont="1" applyFill="1" applyBorder="1" applyAlignment="1">
      <alignment horizontal="left" vertical="center"/>
    </xf>
    <xf numFmtId="0" fontId="16" fillId="5" borderId="53" xfId="2" applyFont="1" applyFill="1" applyBorder="1" applyAlignment="1">
      <alignment horizontal="left" vertical="center"/>
    </xf>
    <xf numFmtId="0" fontId="16" fillId="5" borderId="98" xfId="2" applyFont="1" applyFill="1" applyBorder="1" applyAlignment="1">
      <alignment horizontal="left" vertical="center"/>
    </xf>
    <xf numFmtId="0" fontId="16" fillId="5" borderId="35" xfId="2" applyFont="1" applyFill="1" applyBorder="1" applyAlignment="1">
      <alignment horizontal="left"/>
    </xf>
    <xf numFmtId="0" fontId="16" fillId="5" borderId="7" xfId="2" applyFont="1" applyFill="1" applyBorder="1" applyAlignment="1">
      <alignment horizontal="left"/>
    </xf>
    <xf numFmtId="0" fontId="16" fillId="5" borderId="75" xfId="2" applyFont="1" applyFill="1" applyBorder="1" applyAlignment="1">
      <alignment horizontal="left"/>
    </xf>
    <xf numFmtId="0" fontId="16" fillId="4" borderId="7" xfId="0" applyFont="1" applyFill="1" applyBorder="1" applyAlignment="1">
      <alignment horizontal="left" vertical="center"/>
    </xf>
    <xf numFmtId="0" fontId="16" fillId="4" borderId="102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6" fillId="4" borderId="103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6" borderId="33" xfId="2" applyFont="1" applyFill="1" applyBorder="1" applyAlignment="1">
      <alignment horizontal="left" vertical="top" wrapText="1"/>
    </xf>
    <xf numFmtId="0" fontId="16" fillId="6" borderId="40" xfId="2" applyFont="1" applyFill="1" applyBorder="1" applyAlignment="1">
      <alignment horizontal="left" vertical="top" wrapText="1"/>
    </xf>
    <xf numFmtId="0" fontId="16" fillId="6" borderId="41" xfId="2" applyFont="1" applyFill="1" applyBorder="1" applyAlignment="1">
      <alignment horizontal="left" vertical="top" wrapText="1"/>
    </xf>
    <xf numFmtId="0" fontId="16" fillId="0" borderId="66" xfId="2" applyFont="1" applyBorder="1" applyAlignment="1">
      <alignment horizontal="left" vertical="top" wrapText="1"/>
    </xf>
    <xf numFmtId="0" fontId="16" fillId="0" borderId="33" xfId="2" applyFont="1" applyBorder="1" applyAlignment="1">
      <alignment horizontal="left" vertical="top" wrapText="1"/>
    </xf>
    <xf numFmtId="0" fontId="16" fillId="0" borderId="40" xfId="2" applyFont="1" applyBorder="1" applyAlignment="1">
      <alignment horizontal="left" vertical="top" wrapText="1"/>
    </xf>
    <xf numFmtId="0" fontId="16" fillId="0" borderId="87" xfId="2" applyFont="1" applyBorder="1" applyAlignment="1">
      <alignment horizontal="left" vertical="top" wrapText="1"/>
    </xf>
    <xf numFmtId="0" fontId="16" fillId="0" borderId="3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20" fontId="16" fillId="0" borderId="88" xfId="0" applyNumberFormat="1" applyFont="1" applyBorder="1" applyAlignment="1">
      <alignment horizontal="center" vertical="center"/>
    </xf>
    <xf numFmtId="166" fontId="0" fillId="0" borderId="99" xfId="0" applyNumberFormat="1" applyBorder="1" applyAlignment="1">
      <alignment horizontal="center"/>
    </xf>
    <xf numFmtId="166" fontId="0" fillId="0" borderId="100" xfId="0" applyNumberFormat="1" applyBorder="1" applyAlignment="1">
      <alignment horizontal="center"/>
    </xf>
    <xf numFmtId="0" fontId="2" fillId="0" borderId="21" xfId="2" applyBorder="1" applyAlignment="1">
      <alignment horizontal="center"/>
    </xf>
    <xf numFmtId="0" fontId="2" fillId="0" borderId="13" xfId="2" applyBorder="1" applyAlignment="1">
      <alignment horizontal="center"/>
    </xf>
    <xf numFmtId="0" fontId="10" fillId="0" borderId="51" xfId="2" applyFont="1" applyBorder="1" applyAlignment="1">
      <alignment horizontal="left" vertical="top" wrapText="1"/>
    </xf>
    <xf numFmtId="0" fontId="10" fillId="0" borderId="53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0" fontId="2" fillId="0" borderId="1" xfId="2" applyBorder="1" applyAlignment="1">
      <alignment horizontal="left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10" fillId="0" borderId="1" xfId="2" applyFont="1" applyBorder="1" applyAlignment="1">
      <alignment horizontal="left" vertical="top" wrapText="1"/>
    </xf>
    <xf numFmtId="0" fontId="2" fillId="0" borderId="49" xfId="2" applyBorder="1" applyAlignment="1">
      <alignment horizontal="left"/>
    </xf>
    <xf numFmtId="0" fontId="2" fillId="0" borderId="10" xfId="2" applyBorder="1" applyAlignment="1">
      <alignment horizontal="left"/>
    </xf>
  </cellXfs>
  <cellStyles count="6">
    <cellStyle name="Hyperlink 2" xfId="3" xr:uid="{00000000-0005-0000-0000-000000000000}"/>
    <cellStyle name="Hyperlink 2 2" xfId="5" xr:uid="{00000000-0005-0000-0000-000001000000}"/>
    <cellStyle name="Link" xfId="1" builtinId="8"/>
    <cellStyle name="Normal" xfId="0" builtinId="0"/>
    <cellStyle name="Normal 2" xfId="2" xr:uid="{00000000-0005-0000-0000-000004000000}"/>
    <cellStyle name="Normal 3" xfId="4" xr:uid="{00000000-0005-0000-0000-000005000000}"/>
  </cellStyles>
  <dxfs count="14"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 patternType="solid">
          <fgColor rgb="FFFF0000"/>
          <bgColor rgb="FF99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9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9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89FFC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FF6600"/>
      <color rgb="FFFFFFCC"/>
      <color rgb="FF99FFCC"/>
      <color rgb="FF89FFC4"/>
      <color rgb="FFCCFFCC"/>
      <color rgb="FF66FF99"/>
      <color rgb="FF99FF99"/>
      <color rgb="FFFF33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7621</xdr:colOff>
      <xdr:row>0</xdr:row>
      <xdr:rowOff>160020</xdr:rowOff>
    </xdr:from>
    <xdr:to>
      <xdr:col>12</xdr:col>
      <xdr:colOff>22860</xdr:colOff>
      <xdr:row>5</xdr:row>
      <xdr:rowOff>129540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13361" y="160020"/>
          <a:ext cx="7139939" cy="807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ctr" rtl="0">
            <a:defRPr sz="1000"/>
          </a:pPr>
          <a:r>
            <a:rPr lang="da-DK" sz="14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Heldækkende ADR-kursus til bevistyperne: </a:t>
          </a:r>
        </a:p>
        <a:p>
          <a:pPr algn="ctr" rtl="0">
            <a:defRPr sz="1000"/>
          </a:pPr>
          <a:r>
            <a:rPr lang="da-DK" sz="14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Grund, Grund + kl 1, og Grund, kl 1 og tank, og Grund + Tank, samt Tank.  FLEKSIBELT - "AFSTIGNINGSMODEL"</a:t>
          </a:r>
          <a:r>
            <a:rPr lang="da-DK" sz="1400" b="1" i="0" u="none" strike="noStrike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                                          </a:t>
          </a:r>
        </a:p>
        <a:p>
          <a:pPr algn="ctr" rtl="0">
            <a:defRPr sz="1000"/>
          </a:pPr>
          <a:r>
            <a:rPr lang="da-DK" sz="1400" b="1" i="0" u="none" strike="noStrike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MED FLERE INSTRUKTØRER / Eksamensvagter</a:t>
          </a:r>
          <a:endParaRPr lang="da-DK" sz="1400" b="0" i="0" u="none" strike="noStrike" baseline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1577</xdr:colOff>
      <xdr:row>5</xdr:row>
      <xdr:rowOff>121920</xdr:rowOff>
    </xdr:from>
    <xdr:to>
      <xdr:col>12</xdr:col>
      <xdr:colOff>15240</xdr:colOff>
      <xdr:row>10</xdr:row>
      <xdr:rowOff>160020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07317" y="960120"/>
          <a:ext cx="7138363" cy="876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Vejledende faglig lektionsoversigt for ADR kursus, dækkende: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Grund, Grund + klasse 1 og Grund + klasse 1 og tank og Grund + Tank.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Rækkefølgen af de enkelte punkter i lektionerne kan frit tilrettelægges af instruktøren, ligesom vægtningen/tidsforbruget til de enkelte emner kan variere. Den samlede undervisningstid for hhv. grund og specialkursus må dog ikke fraviges.</a:t>
          </a:r>
        </a:p>
      </xdr:txBody>
    </xdr:sp>
    <xdr:clientData/>
  </xdr:twoCellAnchor>
  <xdr:twoCellAnchor>
    <xdr:from>
      <xdr:col>0</xdr:col>
      <xdr:colOff>202587</xdr:colOff>
      <xdr:row>10</xdr:row>
      <xdr:rowOff>167639</xdr:rowOff>
    </xdr:from>
    <xdr:to>
      <xdr:col>12</xdr:col>
      <xdr:colOff>15832</xdr:colOff>
      <xdr:row>20</xdr:row>
      <xdr:rowOff>170528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02587" y="2085777"/>
          <a:ext cx="7265079" cy="1684544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Indtast manglende oplysninger i de grønne celler - samt ret, hvor de fortrykte ikke stemmer.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Er der helligdage e.l. i perioden, tilpasses datoen ved dag 2 evt. 3.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Ellers dateres fortløbende.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Skemaet forudsætter samme starttidspunkt alle dage. 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Alternativt tastes korrekt tidspunkt hver dag.</a:t>
          </a:r>
        </a:p>
        <a:p>
          <a:pPr algn="l" rtl="0">
            <a:defRPr sz="1000"/>
          </a:pPr>
          <a:endParaRPr lang="da-DK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Evt. flere instruktører angives i skemaet herunder.</a:t>
          </a:r>
        </a:p>
        <a:p>
          <a:pPr algn="ctr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Oplysningerne overføres automatisk til faneblad: Anmeldelse/Bestillingsark!                    </a:t>
          </a:r>
        </a:p>
        <a:p>
          <a:pPr algn="ctr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a-DK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ANFØR EKSAMENSVAGT(ER) UD FOR AKTUELLE EKSAMENER!</a:t>
          </a:r>
          <a:endParaRPr lang="da-DK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RS-KTP-BFO-BFP-ADR@br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U192"/>
  <sheetViews>
    <sheetView showZeros="0" tabSelected="1" zoomScale="145" zoomScaleNormal="145" workbookViewId="0">
      <selection activeCell="F168" sqref="F168"/>
    </sheetView>
  </sheetViews>
  <sheetFormatPr defaultColWidth="9.140625" defaultRowHeight="12.75" x14ac:dyDescent="0.2"/>
  <cols>
    <col min="1" max="1" width="3" bestFit="1" customWidth="1"/>
    <col min="2" max="2" width="9.42578125" bestFit="1" customWidth="1"/>
    <col min="3" max="3" width="8.28515625" bestFit="1" customWidth="1"/>
    <col min="4" max="4" width="4.28515625" bestFit="1" customWidth="1"/>
    <col min="5" max="5" width="4.7109375" bestFit="1" customWidth="1"/>
    <col min="6" max="6" width="13.42578125" customWidth="1"/>
    <col min="7" max="7" width="11.42578125" customWidth="1"/>
    <col min="8" max="8" width="15.28515625" customWidth="1"/>
    <col min="9" max="9" width="11.85546875" customWidth="1"/>
    <col min="10" max="10" width="9.85546875" customWidth="1"/>
    <col min="11" max="11" width="3.7109375" customWidth="1"/>
    <col min="12" max="12" width="13.42578125" customWidth="1"/>
  </cols>
  <sheetData>
    <row r="4" spans="7:8" ht="31.9" customHeight="1" x14ac:dyDescent="0.2"/>
    <row r="13" spans="7:8" x14ac:dyDescent="0.2">
      <c r="G13" s="1">
        <f>I23</f>
        <v>0.33333333333333331</v>
      </c>
      <c r="H13" s="1">
        <v>6.9444000000000005E-4</v>
      </c>
    </row>
    <row r="21" spans="2:12" ht="13.5" thickBot="1" x14ac:dyDescent="0.25">
      <c r="F21" s="1">
        <f>I22</f>
        <v>0</v>
      </c>
      <c r="G21" s="1" t="e">
        <f>#REF!</f>
        <v>#REF!</v>
      </c>
      <c r="H21" s="1">
        <f>G113</f>
        <v>0</v>
      </c>
      <c r="I21" s="1">
        <f>G162</f>
        <v>0</v>
      </c>
    </row>
    <row r="22" spans="2:12" ht="15" thickBot="1" x14ac:dyDescent="0.25">
      <c r="B22" s="335" t="s">
        <v>0</v>
      </c>
      <c r="C22" s="336"/>
      <c r="D22" s="336"/>
      <c r="E22" s="336"/>
      <c r="F22" s="336"/>
      <c r="G22" s="336"/>
      <c r="H22" s="345"/>
      <c r="I22" s="220"/>
      <c r="J22" s="42" t="s">
        <v>1</v>
      </c>
      <c r="K22" s="43"/>
      <c r="L22" s="44"/>
    </row>
    <row r="23" spans="2:12" ht="15" thickBot="1" x14ac:dyDescent="0.25">
      <c r="B23" s="318" t="s">
        <v>2</v>
      </c>
      <c r="C23" s="319"/>
      <c r="D23" s="319"/>
      <c r="E23" s="319"/>
      <c r="F23" s="319"/>
      <c r="G23" s="319"/>
      <c r="H23" s="320"/>
      <c r="I23" s="45">
        <v>0.33333333333333331</v>
      </c>
      <c r="J23" s="46" t="s">
        <v>3</v>
      </c>
      <c r="K23" s="47"/>
      <c r="L23" s="48"/>
    </row>
    <row r="24" spans="2:12" ht="15" thickBot="1" x14ac:dyDescent="0.25">
      <c r="B24" s="318" t="s">
        <v>4</v>
      </c>
      <c r="C24" s="319"/>
      <c r="D24" s="319"/>
      <c r="E24" s="319"/>
      <c r="F24" s="319"/>
      <c r="G24" s="319"/>
      <c r="H24" s="320"/>
      <c r="I24" s="49">
        <v>15</v>
      </c>
      <c r="J24" s="46" t="s">
        <v>3</v>
      </c>
      <c r="K24" s="47"/>
      <c r="L24" s="48"/>
    </row>
    <row r="25" spans="2:12" ht="15" thickBot="1" x14ac:dyDescent="0.25">
      <c r="B25" s="318" t="s">
        <v>5</v>
      </c>
      <c r="C25" s="319"/>
      <c r="D25" s="319"/>
      <c r="E25" s="319"/>
      <c r="F25" s="319"/>
      <c r="G25" s="319"/>
      <c r="H25" s="320"/>
      <c r="I25" s="49">
        <v>30</v>
      </c>
      <c r="J25" s="46" t="s">
        <v>3</v>
      </c>
      <c r="K25" s="47"/>
      <c r="L25" s="48"/>
    </row>
    <row r="26" spans="2:12" ht="15" thickBot="1" x14ac:dyDescent="0.25">
      <c r="B26" s="318" t="s">
        <v>6</v>
      </c>
      <c r="C26" s="319"/>
      <c r="D26" s="319"/>
      <c r="E26" s="319"/>
      <c r="F26" s="319"/>
      <c r="G26" s="321"/>
      <c r="H26" s="322"/>
      <c r="I26" s="50">
        <v>10</v>
      </c>
      <c r="J26" s="51" t="s">
        <v>3</v>
      </c>
      <c r="K26" s="52"/>
      <c r="L26" s="53"/>
    </row>
    <row r="27" spans="2:12" ht="15" thickBot="1" x14ac:dyDescent="0.25">
      <c r="B27" s="54" t="s">
        <v>7</v>
      </c>
      <c r="C27" s="55"/>
      <c r="D27" s="55"/>
      <c r="E27" s="55"/>
      <c r="F27" s="56"/>
      <c r="G27" s="323"/>
      <c r="H27" s="324"/>
      <c r="I27" s="324"/>
      <c r="J27" s="325"/>
      <c r="K27" s="351"/>
      <c r="L27" s="352"/>
    </row>
    <row r="28" spans="2:12" ht="15" thickBot="1" x14ac:dyDescent="0.25">
      <c r="B28" s="54" t="s">
        <v>8</v>
      </c>
      <c r="C28" s="55"/>
      <c r="D28" s="55"/>
      <c r="E28" s="55"/>
      <c r="F28" s="56"/>
      <c r="G28" s="323"/>
      <c r="H28" s="324"/>
      <c r="I28" s="324"/>
      <c r="J28" s="325"/>
      <c r="K28" s="353"/>
      <c r="L28" s="354"/>
    </row>
    <row r="29" spans="2:12" ht="15" thickBot="1" x14ac:dyDescent="0.25">
      <c r="B29" s="54" t="s">
        <v>9</v>
      </c>
      <c r="C29" s="55"/>
      <c r="D29" s="55"/>
      <c r="E29" s="55"/>
      <c r="F29" s="56"/>
      <c r="G29" s="323"/>
      <c r="H29" s="324"/>
      <c r="I29" s="324"/>
      <c r="J29" s="325"/>
      <c r="K29" s="353"/>
      <c r="L29" s="354"/>
    </row>
    <row r="30" spans="2:12" ht="15" thickBot="1" x14ac:dyDescent="0.25">
      <c r="B30" s="212" t="s">
        <v>10</v>
      </c>
      <c r="C30" s="57"/>
      <c r="D30" s="57"/>
      <c r="E30" s="57"/>
      <c r="F30" s="58"/>
      <c r="G30" s="326"/>
      <c r="H30" s="327"/>
      <c r="I30" s="327"/>
      <c r="J30" s="328"/>
      <c r="K30" s="353"/>
      <c r="L30" s="354"/>
    </row>
    <row r="31" spans="2:12" ht="15" thickBot="1" x14ac:dyDescent="0.25">
      <c r="B31" s="332" t="s">
        <v>11</v>
      </c>
      <c r="C31" s="333"/>
      <c r="D31" s="333"/>
      <c r="E31" s="333"/>
      <c r="F31" s="334"/>
      <c r="G31" s="323"/>
      <c r="H31" s="324"/>
      <c r="I31" s="324"/>
      <c r="J31" s="325"/>
      <c r="K31" s="353"/>
      <c r="L31" s="354"/>
    </row>
    <row r="32" spans="2:12" ht="15" thickBot="1" x14ac:dyDescent="0.25">
      <c r="B32" s="212" t="s">
        <v>12</v>
      </c>
      <c r="C32" s="57"/>
      <c r="D32" s="57"/>
      <c r="E32" s="57"/>
      <c r="F32" s="58"/>
      <c r="G32" s="323"/>
      <c r="H32" s="324"/>
      <c r="I32" s="324"/>
      <c r="J32" s="325"/>
      <c r="K32" s="353"/>
      <c r="L32" s="354"/>
    </row>
    <row r="33" spans="2:13" ht="15" thickBot="1" x14ac:dyDescent="0.25">
      <c r="B33" s="212" t="s">
        <v>13</v>
      </c>
      <c r="C33" s="57"/>
      <c r="D33" s="57"/>
      <c r="E33" s="57"/>
      <c r="F33" s="58"/>
      <c r="G33" s="326"/>
      <c r="H33" s="327"/>
      <c r="I33" s="327"/>
      <c r="J33" s="328"/>
      <c r="K33" s="353"/>
      <c r="L33" s="354"/>
    </row>
    <row r="34" spans="2:13" ht="15" thickBot="1" x14ac:dyDescent="0.25">
      <c r="B34" s="212" t="s">
        <v>14</v>
      </c>
      <c r="C34" s="57"/>
      <c r="D34" s="57"/>
      <c r="E34" s="57"/>
      <c r="F34" s="58"/>
      <c r="G34" s="323"/>
      <c r="H34" s="324"/>
      <c r="I34" s="324"/>
      <c r="J34" s="325"/>
      <c r="K34" s="353"/>
      <c r="L34" s="354"/>
    </row>
    <row r="35" spans="2:13" ht="15" thickBot="1" x14ac:dyDescent="0.25">
      <c r="B35" s="54" t="s">
        <v>15</v>
      </c>
      <c r="C35" s="55"/>
      <c r="D35" s="55"/>
      <c r="E35" s="55"/>
      <c r="F35" s="56"/>
      <c r="G35" s="323"/>
      <c r="H35" s="324"/>
      <c r="I35" s="324"/>
      <c r="J35" s="325"/>
      <c r="K35" s="355"/>
      <c r="L35" s="356"/>
    </row>
    <row r="36" spans="2:13" ht="15" thickBot="1" x14ac:dyDescent="0.25">
      <c r="B36" s="359" t="s">
        <v>16</v>
      </c>
      <c r="C36" s="360"/>
      <c r="D36" s="360"/>
      <c r="E36" s="360"/>
      <c r="F36" s="360"/>
      <c r="G36" s="361"/>
      <c r="H36" s="362"/>
      <c r="I36" s="362"/>
      <c r="J36" s="362"/>
      <c r="K36" s="362"/>
      <c r="L36" s="363"/>
    </row>
    <row r="37" spans="2:13" ht="15" thickBot="1" x14ac:dyDescent="0.25">
      <c r="B37" s="215" t="s">
        <v>17</v>
      </c>
      <c r="C37" s="216"/>
      <c r="D37" s="216"/>
      <c r="E37" s="216"/>
      <c r="F37" s="182"/>
      <c r="G37" s="216"/>
      <c r="H37" s="216"/>
      <c r="I37" s="182"/>
      <c r="J37" s="59"/>
      <c r="K37" s="338" t="str">
        <f>IF(J37&gt;0,"Udfyld celle D120","")</f>
        <v/>
      </c>
      <c r="L37" s="339"/>
    </row>
    <row r="38" spans="2:13" ht="15" thickBot="1" x14ac:dyDescent="0.25">
      <c r="B38" s="213" t="str">
        <f>IF(J37&gt;0,"Eksamensvagt Grundkursus:","")</f>
        <v/>
      </c>
      <c r="C38" s="187"/>
      <c r="D38" s="187"/>
      <c r="E38" s="187"/>
      <c r="F38" s="188"/>
      <c r="G38" s="340"/>
      <c r="H38" s="340"/>
      <c r="I38" s="340"/>
      <c r="J38" s="189"/>
      <c r="K38" s="346" t="str">
        <f>IF(J37&gt;0,"Udfyld celle D124","")</f>
        <v/>
      </c>
      <c r="L38" s="347"/>
      <c r="M38" s="36"/>
    </row>
    <row r="39" spans="2:13" ht="15" thickBot="1" x14ac:dyDescent="0.25">
      <c r="B39" s="329"/>
      <c r="C39" s="330"/>
      <c r="D39" s="330"/>
      <c r="E39" s="330"/>
      <c r="F39" s="330"/>
      <c r="G39" s="330"/>
      <c r="H39" s="330"/>
      <c r="I39" s="330"/>
      <c r="J39" s="330"/>
      <c r="K39" s="330"/>
      <c r="L39" s="331"/>
      <c r="M39" s="36"/>
    </row>
    <row r="40" spans="2:13" ht="15" thickBot="1" x14ac:dyDescent="0.25">
      <c r="B40" s="190" t="s">
        <v>18</v>
      </c>
      <c r="C40" s="191"/>
      <c r="D40" s="191"/>
      <c r="E40" s="191"/>
      <c r="F40" s="192"/>
      <c r="G40" s="191"/>
      <c r="H40" s="191"/>
      <c r="I40" s="192"/>
      <c r="J40" s="195"/>
      <c r="K40" s="338" t="str">
        <f>IF(J40&gt;0,"Udfyld celle B141","")</f>
        <v/>
      </c>
      <c r="L40" s="339"/>
    </row>
    <row r="41" spans="2:13" ht="15" thickBot="1" x14ac:dyDescent="0.25">
      <c r="B41" s="213" t="str">
        <f>IF(J40&gt;0,"Eksamensvagt Grundkursus + klasse 1:","")</f>
        <v/>
      </c>
      <c r="C41" s="187"/>
      <c r="D41" s="187"/>
      <c r="E41" s="187"/>
      <c r="F41" s="188"/>
      <c r="G41" s="341"/>
      <c r="H41" s="341"/>
      <c r="I41" s="341"/>
      <c r="J41" s="193"/>
      <c r="K41" s="343" t="str">
        <f>IF(J40&gt;0,"Udfyld celle B144","")</f>
        <v/>
      </c>
      <c r="L41" s="344"/>
    </row>
    <row r="42" spans="2:13" ht="15" thickBot="1" x14ac:dyDescent="0.25">
      <c r="B42" s="329"/>
      <c r="C42" s="330"/>
      <c r="D42" s="330"/>
      <c r="E42" s="330"/>
      <c r="F42" s="330"/>
      <c r="G42" s="330"/>
      <c r="H42" s="330"/>
      <c r="I42" s="330"/>
      <c r="J42" s="330"/>
      <c r="K42" s="330"/>
      <c r="L42" s="331"/>
    </row>
    <row r="43" spans="2:13" ht="15" thickBot="1" x14ac:dyDescent="0.25">
      <c r="B43" s="357" t="s">
        <v>19</v>
      </c>
      <c r="C43" s="358"/>
      <c r="D43" s="358"/>
      <c r="E43" s="358"/>
      <c r="F43" s="358"/>
      <c r="G43" s="358"/>
      <c r="H43" s="358"/>
      <c r="I43" s="358"/>
      <c r="J43" s="195"/>
      <c r="K43" s="338" t="str">
        <f>IF(J43&gt;0,"Udfyld celle D185","")</f>
        <v/>
      </c>
      <c r="L43" s="339"/>
    </row>
    <row r="44" spans="2:13" ht="15" thickBot="1" x14ac:dyDescent="0.25">
      <c r="B44" s="348" t="str">
        <f>IF(J43&gt;0,"Eksamensvagt Grund + klasse 1 +Tank:","")</f>
        <v/>
      </c>
      <c r="C44" s="349"/>
      <c r="D44" s="349"/>
      <c r="E44" s="349"/>
      <c r="F44" s="349"/>
      <c r="G44" s="350"/>
      <c r="H44" s="350"/>
      <c r="I44" s="350"/>
      <c r="J44" s="194"/>
      <c r="K44" s="343" t="str">
        <f>IF(J43&gt;0,"Udfyld celle D190","")</f>
        <v/>
      </c>
      <c r="L44" s="344"/>
    </row>
    <row r="45" spans="2:13" ht="15" thickBot="1" x14ac:dyDescent="0.25">
      <c r="B45" s="329"/>
      <c r="C45" s="330"/>
      <c r="D45" s="330"/>
      <c r="E45" s="330"/>
      <c r="F45" s="330"/>
      <c r="G45" s="330"/>
      <c r="H45" s="330"/>
      <c r="I45" s="330"/>
      <c r="J45" s="330"/>
      <c r="K45" s="330"/>
      <c r="L45" s="331"/>
    </row>
    <row r="46" spans="2:13" ht="15" thickBot="1" x14ac:dyDescent="0.25">
      <c r="B46" s="335" t="s">
        <v>20</v>
      </c>
      <c r="C46" s="336"/>
      <c r="D46" s="336"/>
      <c r="E46" s="336"/>
      <c r="F46" s="336"/>
      <c r="G46" s="336"/>
      <c r="H46" s="336"/>
      <c r="I46" s="337"/>
      <c r="J46" s="195"/>
      <c r="K46" s="338" t="str">
        <f>IF(J46&gt;0,"Udfyld celle D185","")</f>
        <v/>
      </c>
      <c r="L46" s="339"/>
    </row>
    <row r="47" spans="2:13" ht="16.899999999999999" customHeight="1" thickBot="1" x14ac:dyDescent="0.25">
      <c r="B47" s="213" t="str">
        <f>IF(J46&gt;0,"Eksamensvagt Grundkursus + Tank:","")</f>
        <v/>
      </c>
      <c r="C47" s="214"/>
      <c r="D47" s="214"/>
      <c r="E47" s="214"/>
      <c r="F47" s="214"/>
      <c r="G47" s="350"/>
      <c r="H47" s="350"/>
      <c r="I47" s="350"/>
      <c r="J47" s="60"/>
      <c r="K47" s="343" t="str">
        <f>IF(J46&gt;0,"Udfyld celle D190","")</f>
        <v/>
      </c>
      <c r="L47" s="344"/>
    </row>
    <row r="48" spans="2:13" ht="16.899999999999999" customHeight="1" thickBot="1" x14ac:dyDescent="0.25">
      <c r="B48" s="329"/>
      <c r="C48" s="330"/>
      <c r="D48" s="330"/>
      <c r="E48" s="330"/>
      <c r="F48" s="330"/>
      <c r="G48" s="330"/>
      <c r="H48" s="330"/>
      <c r="I48" s="330"/>
      <c r="J48" s="330"/>
      <c r="K48" s="330"/>
      <c r="L48" s="331"/>
    </row>
    <row r="49" spans="2:21" ht="16.899999999999999" customHeight="1" thickBot="1" x14ac:dyDescent="0.25">
      <c r="B49" s="335" t="s">
        <v>21</v>
      </c>
      <c r="C49" s="336"/>
      <c r="D49" s="336"/>
      <c r="E49" s="336"/>
      <c r="F49" s="336"/>
      <c r="G49" s="336"/>
      <c r="H49" s="336"/>
      <c r="I49" s="337"/>
      <c r="J49" s="195"/>
      <c r="K49" s="338" t="str">
        <f>IF(J49&gt;0,"Udfyld celle D185","")</f>
        <v/>
      </c>
      <c r="L49" s="339"/>
    </row>
    <row r="50" spans="2:21" ht="16.899999999999999" customHeight="1" thickBot="1" x14ac:dyDescent="0.25">
      <c r="B50" s="213" t="str">
        <f>IF(J49&gt;0,"Eksamensvagt Tank:","")</f>
        <v/>
      </c>
      <c r="C50" s="214"/>
      <c r="D50" s="214"/>
      <c r="E50" s="214"/>
      <c r="F50" s="214"/>
      <c r="G50" s="342"/>
      <c r="H50" s="342"/>
      <c r="I50" s="342"/>
      <c r="J50" s="60"/>
      <c r="K50" s="343" t="str">
        <f>IF(J49&gt;0,"Udfyld celle D190","")</f>
        <v/>
      </c>
      <c r="L50" s="344"/>
    </row>
    <row r="51" spans="2:21" ht="15" thickBot="1" x14ac:dyDescent="0.25"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2:21" ht="15" thickBot="1" x14ac:dyDescent="0.25">
      <c r="B52" s="62" t="s">
        <v>22</v>
      </c>
      <c r="C52" s="63" t="s">
        <v>23</v>
      </c>
      <c r="D52" s="63" t="s">
        <v>24</v>
      </c>
      <c r="E52" s="63" t="s">
        <v>25</v>
      </c>
      <c r="F52" s="64" t="s">
        <v>26</v>
      </c>
      <c r="G52" s="65">
        <f>IF(I22&lt;&gt;" ",I22,0)</f>
        <v>0</v>
      </c>
      <c r="H52" s="66"/>
      <c r="I52" s="66"/>
      <c r="J52" s="66"/>
      <c r="K52" s="66"/>
      <c r="L52" s="67"/>
    </row>
    <row r="53" spans="2:21" ht="14.25" x14ac:dyDescent="0.2">
      <c r="B53" s="68">
        <f>I23</f>
        <v>0.33333333333333331</v>
      </c>
      <c r="C53" s="69">
        <f>B53+(D53*H13)</f>
        <v>0.34374993333333331</v>
      </c>
      <c r="D53" s="70">
        <f>I24</f>
        <v>15</v>
      </c>
      <c r="E53" s="71"/>
      <c r="F53" s="223" t="s">
        <v>27</v>
      </c>
      <c r="G53" s="224"/>
      <c r="H53" s="224"/>
      <c r="I53" s="224"/>
      <c r="J53" s="224"/>
      <c r="K53" s="224"/>
      <c r="L53" s="225"/>
    </row>
    <row r="54" spans="2:21" ht="12.75" customHeight="1" x14ac:dyDescent="0.2">
      <c r="B54" s="229">
        <f>C53</f>
        <v>0.34374993333333331</v>
      </c>
      <c r="C54" s="231">
        <f>B54+(45*H13)</f>
        <v>0.37499973333333331</v>
      </c>
      <c r="D54" s="221">
        <v>45</v>
      </c>
      <c r="E54" s="221">
        <v>1</v>
      </c>
      <c r="F54" s="258" t="s">
        <v>28</v>
      </c>
      <c r="G54" s="259"/>
      <c r="H54" s="259"/>
      <c r="I54" s="259"/>
      <c r="J54" s="259"/>
      <c r="K54" s="259"/>
      <c r="L54" s="260"/>
      <c r="O54" s="4"/>
    </row>
    <row r="55" spans="2:21" ht="12.75" customHeight="1" x14ac:dyDescent="0.2">
      <c r="B55" s="230"/>
      <c r="C55" s="232"/>
      <c r="D55" s="222"/>
      <c r="E55" s="222"/>
      <c r="F55" s="255" t="s">
        <v>29</v>
      </c>
      <c r="G55" s="256"/>
      <c r="H55" s="256"/>
      <c r="I55" s="256"/>
      <c r="J55" s="256"/>
      <c r="K55" s="256"/>
      <c r="L55" s="257"/>
      <c r="P55" s="4"/>
    </row>
    <row r="56" spans="2:21" ht="12.75" customHeight="1" x14ac:dyDescent="0.2">
      <c r="B56" s="72">
        <f>C54</f>
        <v>0.37499973333333331</v>
      </c>
      <c r="C56" s="73">
        <f>B56+(D56*H13)</f>
        <v>0.38194413333333332</v>
      </c>
      <c r="D56" s="74">
        <f>$I$26</f>
        <v>10</v>
      </c>
      <c r="E56" s="75"/>
      <c r="F56" s="252" t="s">
        <v>30</v>
      </c>
      <c r="G56" s="253"/>
      <c r="H56" s="253"/>
      <c r="I56" s="253"/>
      <c r="J56" s="253"/>
      <c r="K56" s="253"/>
      <c r="L56" s="261"/>
    </row>
    <row r="57" spans="2:21" ht="12.75" customHeight="1" x14ac:dyDescent="0.2">
      <c r="B57" s="229">
        <f>C56</f>
        <v>0.38194413333333332</v>
      </c>
      <c r="C57" s="231">
        <f>B57+(45*H13)</f>
        <v>0.41319393333333332</v>
      </c>
      <c r="D57" s="221">
        <v>45</v>
      </c>
      <c r="E57" s="221">
        <v>2</v>
      </c>
      <c r="F57" s="258" t="s">
        <v>31</v>
      </c>
      <c r="G57" s="259"/>
      <c r="H57" s="259"/>
      <c r="I57" s="259"/>
      <c r="J57" s="259"/>
      <c r="K57" s="259"/>
      <c r="L57" s="260"/>
    </row>
    <row r="58" spans="2:21" ht="12.75" customHeight="1" x14ac:dyDescent="0.2">
      <c r="B58" s="230"/>
      <c r="C58" s="232"/>
      <c r="D58" s="222"/>
      <c r="E58" s="222"/>
      <c r="F58" s="255" t="s">
        <v>32</v>
      </c>
      <c r="G58" s="256"/>
      <c r="H58" s="256"/>
      <c r="I58" s="256"/>
      <c r="J58" s="256"/>
      <c r="K58" s="256"/>
      <c r="L58" s="257"/>
    </row>
    <row r="59" spans="2:21" ht="14.25" x14ac:dyDescent="0.2">
      <c r="B59" s="76">
        <f>C57</f>
        <v>0.41319393333333332</v>
      </c>
      <c r="C59" s="77">
        <f>B59+(D59*H13)</f>
        <v>0.42013833333333334</v>
      </c>
      <c r="D59" s="74">
        <f>$I$26</f>
        <v>10</v>
      </c>
      <c r="E59" s="78"/>
      <c r="F59" s="252" t="s">
        <v>30</v>
      </c>
      <c r="G59" s="253"/>
      <c r="H59" s="253"/>
      <c r="I59" s="253"/>
      <c r="J59" s="253"/>
      <c r="K59" s="253"/>
      <c r="L59" s="261"/>
    </row>
    <row r="60" spans="2:21" ht="12.75" customHeight="1" x14ac:dyDescent="0.2">
      <c r="B60" s="229">
        <f>C59</f>
        <v>0.42013833333333334</v>
      </c>
      <c r="C60" s="231">
        <f>B60+(45*H13)</f>
        <v>0.45138813333333333</v>
      </c>
      <c r="D60" s="221">
        <v>45</v>
      </c>
      <c r="E60" s="221">
        <v>3</v>
      </c>
      <c r="F60" s="258" t="s">
        <v>33</v>
      </c>
      <c r="G60" s="259"/>
      <c r="H60" s="259"/>
      <c r="I60" s="259"/>
      <c r="J60" s="259"/>
      <c r="K60" s="259"/>
      <c r="L60" s="260"/>
    </row>
    <row r="61" spans="2:21" ht="12.75" customHeight="1" x14ac:dyDescent="0.2">
      <c r="B61" s="230"/>
      <c r="C61" s="232"/>
      <c r="D61" s="222"/>
      <c r="E61" s="222"/>
      <c r="F61" s="255" t="s">
        <v>34</v>
      </c>
      <c r="G61" s="256"/>
      <c r="H61" s="256"/>
      <c r="I61" s="256"/>
      <c r="J61" s="256"/>
      <c r="K61" s="256"/>
      <c r="L61" s="257"/>
      <c r="O61" s="34"/>
      <c r="P61" s="34"/>
      <c r="Q61" s="34"/>
      <c r="R61" s="34"/>
      <c r="S61" s="34"/>
      <c r="T61" s="34"/>
      <c r="U61" s="34"/>
    </row>
    <row r="62" spans="2:21" ht="12.75" customHeight="1" x14ac:dyDescent="0.2">
      <c r="B62" s="72">
        <f>C60</f>
        <v>0.45138813333333333</v>
      </c>
      <c r="C62" s="211">
        <f>B62+(D62*H13)</f>
        <v>0.45833253333333335</v>
      </c>
      <c r="D62" s="74">
        <f>$I$26</f>
        <v>10</v>
      </c>
      <c r="E62" s="79"/>
      <c r="F62" s="252" t="s">
        <v>30</v>
      </c>
      <c r="G62" s="253"/>
      <c r="H62" s="253"/>
      <c r="I62" s="253"/>
      <c r="J62" s="253"/>
      <c r="K62" s="253"/>
      <c r="L62" s="261"/>
      <c r="O62" s="34"/>
      <c r="P62" s="34"/>
      <c r="Q62" s="34"/>
      <c r="R62" s="34"/>
      <c r="S62" s="34"/>
      <c r="T62" s="34"/>
      <c r="U62" s="34"/>
    </row>
    <row r="63" spans="2:21" ht="12.75" customHeight="1" x14ac:dyDescent="0.2">
      <c r="B63" s="229">
        <f>C62</f>
        <v>0.45833253333333335</v>
      </c>
      <c r="C63" s="231">
        <f>B63+(45*H13)</f>
        <v>0.48958233333333334</v>
      </c>
      <c r="D63" s="221">
        <v>45</v>
      </c>
      <c r="E63" s="221">
        <v>4</v>
      </c>
      <c r="F63" s="258" t="s">
        <v>35</v>
      </c>
      <c r="G63" s="259"/>
      <c r="H63" s="259"/>
      <c r="I63" s="259"/>
      <c r="J63" s="259"/>
      <c r="K63" s="259"/>
      <c r="L63" s="260"/>
    </row>
    <row r="64" spans="2:21" ht="12.75" customHeight="1" x14ac:dyDescent="0.2">
      <c r="B64" s="230"/>
      <c r="C64" s="232"/>
      <c r="D64" s="222"/>
      <c r="E64" s="222"/>
      <c r="F64" s="255" t="s">
        <v>36</v>
      </c>
      <c r="G64" s="256"/>
      <c r="H64" s="256"/>
      <c r="I64" s="256"/>
      <c r="J64" s="256"/>
      <c r="K64" s="256"/>
      <c r="L64" s="257"/>
    </row>
    <row r="65" spans="2:12" ht="14.25" x14ac:dyDescent="0.2">
      <c r="B65" s="76">
        <f>C63</f>
        <v>0.48958233333333334</v>
      </c>
      <c r="C65" s="77">
        <f>B65+(I25*H13)</f>
        <v>0.51041553333333334</v>
      </c>
      <c r="D65" s="74">
        <f>$I$25</f>
        <v>30</v>
      </c>
      <c r="E65" s="78"/>
      <c r="F65" s="252" t="s">
        <v>37</v>
      </c>
      <c r="G65" s="253"/>
      <c r="H65" s="253"/>
      <c r="I65" s="253"/>
      <c r="J65" s="253"/>
      <c r="K65" s="253"/>
      <c r="L65" s="261"/>
    </row>
    <row r="66" spans="2:12" ht="12.75" customHeight="1" x14ac:dyDescent="0.2">
      <c r="B66" s="229">
        <f>C65</f>
        <v>0.51041553333333334</v>
      </c>
      <c r="C66" s="231">
        <f>B66+(45*H13)</f>
        <v>0.54166533333333333</v>
      </c>
      <c r="D66" s="221">
        <v>45</v>
      </c>
      <c r="E66" s="221">
        <v>5</v>
      </c>
      <c r="F66" s="258" t="s">
        <v>38</v>
      </c>
      <c r="G66" s="259"/>
      <c r="H66" s="259"/>
      <c r="I66" s="259"/>
      <c r="J66" s="259"/>
      <c r="K66" s="259"/>
      <c r="L66" s="260"/>
    </row>
    <row r="67" spans="2:12" ht="12.75" customHeight="1" x14ac:dyDescent="0.2">
      <c r="B67" s="230"/>
      <c r="C67" s="232"/>
      <c r="D67" s="222"/>
      <c r="E67" s="222"/>
      <c r="F67" s="255" t="s">
        <v>39</v>
      </c>
      <c r="G67" s="256"/>
      <c r="H67" s="256"/>
      <c r="I67" s="256"/>
      <c r="J67" s="256"/>
      <c r="K67" s="256"/>
      <c r="L67" s="257"/>
    </row>
    <row r="68" spans="2:12" ht="12.75" customHeight="1" x14ac:dyDescent="0.2">
      <c r="B68" s="72">
        <f>C66</f>
        <v>0.54166533333333333</v>
      </c>
      <c r="C68" s="211">
        <f>B68+(D68*H13)</f>
        <v>0.54860973333333329</v>
      </c>
      <c r="D68" s="74">
        <f>$I$26</f>
        <v>10</v>
      </c>
      <c r="E68" s="79"/>
      <c r="F68" s="252" t="s">
        <v>30</v>
      </c>
      <c r="G68" s="253"/>
      <c r="H68" s="253"/>
      <c r="I68" s="253"/>
      <c r="J68" s="253"/>
      <c r="K68" s="253"/>
      <c r="L68" s="261"/>
    </row>
    <row r="69" spans="2:12" ht="12.75" customHeight="1" x14ac:dyDescent="0.2">
      <c r="B69" s="229">
        <f>C68</f>
        <v>0.54860973333333329</v>
      </c>
      <c r="C69" s="231">
        <f>B69+(45*H13)</f>
        <v>0.57985953333333329</v>
      </c>
      <c r="D69" s="221">
        <v>45</v>
      </c>
      <c r="E69" s="221">
        <v>6</v>
      </c>
      <c r="F69" s="258" t="s">
        <v>40</v>
      </c>
      <c r="G69" s="259"/>
      <c r="H69" s="259"/>
      <c r="I69" s="259"/>
      <c r="J69" s="259"/>
      <c r="K69" s="259"/>
      <c r="L69" s="260"/>
    </row>
    <row r="70" spans="2:12" ht="12.75" customHeight="1" x14ac:dyDescent="0.2">
      <c r="B70" s="230"/>
      <c r="C70" s="232"/>
      <c r="D70" s="222"/>
      <c r="E70" s="222"/>
      <c r="F70" s="255" t="s">
        <v>41</v>
      </c>
      <c r="G70" s="256"/>
      <c r="H70" s="256"/>
      <c r="I70" s="256"/>
      <c r="J70" s="256"/>
      <c r="K70" s="256"/>
      <c r="L70" s="257"/>
    </row>
    <row r="71" spans="2:12" ht="14.25" x14ac:dyDescent="0.2">
      <c r="B71" s="76">
        <f>C69</f>
        <v>0.57985953333333329</v>
      </c>
      <c r="C71" s="77">
        <f>B71+(D71*H13)</f>
        <v>0.58680393333333325</v>
      </c>
      <c r="D71" s="74">
        <f>$I$26</f>
        <v>10</v>
      </c>
      <c r="E71" s="78"/>
      <c r="F71" s="252" t="s">
        <v>30</v>
      </c>
      <c r="G71" s="253"/>
      <c r="H71" s="253"/>
      <c r="I71" s="253"/>
      <c r="J71" s="253"/>
      <c r="K71" s="253"/>
      <c r="L71" s="261"/>
    </row>
    <row r="72" spans="2:12" ht="12.75" customHeight="1" x14ac:dyDescent="0.2">
      <c r="B72" s="229">
        <f>C71</f>
        <v>0.58680393333333325</v>
      </c>
      <c r="C72" s="231">
        <f>B72+(45*H13)</f>
        <v>0.61805373333333324</v>
      </c>
      <c r="D72" s="221">
        <v>45</v>
      </c>
      <c r="E72" s="221">
        <v>7</v>
      </c>
      <c r="F72" s="258" t="s">
        <v>42</v>
      </c>
      <c r="G72" s="259"/>
      <c r="H72" s="259"/>
      <c r="I72" s="259"/>
      <c r="J72" s="259"/>
      <c r="K72" s="259"/>
      <c r="L72" s="260"/>
    </row>
    <row r="73" spans="2:12" ht="12.75" customHeight="1" x14ac:dyDescent="0.2">
      <c r="B73" s="230"/>
      <c r="C73" s="232"/>
      <c r="D73" s="222"/>
      <c r="E73" s="222"/>
      <c r="F73" s="255" t="s">
        <v>43</v>
      </c>
      <c r="G73" s="256"/>
      <c r="H73" s="256"/>
      <c r="I73" s="256"/>
      <c r="J73" s="256"/>
      <c r="K73" s="256"/>
      <c r="L73" s="257"/>
    </row>
    <row r="74" spans="2:12" ht="12.75" customHeight="1" x14ac:dyDescent="0.2">
      <c r="B74" s="72">
        <f>C72</f>
        <v>0.61805373333333324</v>
      </c>
      <c r="C74" s="211">
        <f>B74+(D74*H13)</f>
        <v>0.62499813333333321</v>
      </c>
      <c r="D74" s="74">
        <f>$I$26</f>
        <v>10</v>
      </c>
      <c r="E74" s="79"/>
      <c r="F74" s="252" t="s">
        <v>30</v>
      </c>
      <c r="G74" s="253"/>
      <c r="H74" s="253"/>
      <c r="I74" s="253"/>
      <c r="J74" s="253"/>
      <c r="K74" s="253"/>
      <c r="L74" s="261"/>
    </row>
    <row r="75" spans="2:12" ht="12.75" customHeight="1" x14ac:dyDescent="0.2">
      <c r="B75" s="229">
        <f>C74</f>
        <v>0.62499813333333321</v>
      </c>
      <c r="C75" s="231">
        <f>B75+(45*H13)</f>
        <v>0.6562479333333332</v>
      </c>
      <c r="D75" s="221">
        <v>45</v>
      </c>
      <c r="E75" s="221">
        <v>8</v>
      </c>
      <c r="F75" s="233" t="s">
        <v>44</v>
      </c>
      <c r="G75" s="234"/>
      <c r="H75" s="234"/>
      <c r="I75" s="234"/>
      <c r="J75" s="234"/>
      <c r="K75" s="234"/>
      <c r="L75" s="235"/>
    </row>
    <row r="76" spans="2:12" ht="13.5" customHeight="1" thickBot="1" x14ac:dyDescent="0.25">
      <c r="B76" s="247"/>
      <c r="C76" s="250"/>
      <c r="D76" s="251"/>
      <c r="E76" s="251"/>
      <c r="F76" s="236"/>
      <c r="G76" s="237"/>
      <c r="H76" s="237"/>
      <c r="I76" s="237"/>
      <c r="J76" s="237"/>
      <c r="K76" s="237"/>
      <c r="L76" s="238"/>
    </row>
    <row r="77" spans="2:12" ht="14.25" x14ac:dyDescent="0.2">
      <c r="B77" s="80"/>
      <c r="C77" s="80"/>
      <c r="D77" s="81"/>
      <c r="E77" s="81"/>
      <c r="F77" s="82"/>
      <c r="G77" s="82"/>
      <c r="H77" s="82"/>
      <c r="I77" s="82"/>
      <c r="J77" s="82"/>
      <c r="K77" s="82"/>
      <c r="L77" s="82"/>
    </row>
    <row r="78" spans="2:12" ht="15" thickBot="1" x14ac:dyDescent="0.25">
      <c r="B78" s="80"/>
      <c r="C78" s="80"/>
      <c r="D78" s="81"/>
      <c r="E78" s="81"/>
      <c r="F78" s="82"/>
      <c r="G78" s="82"/>
      <c r="H78" s="82"/>
      <c r="I78" s="82"/>
      <c r="J78" s="82"/>
      <c r="K78" s="82"/>
      <c r="L78" s="82"/>
    </row>
    <row r="79" spans="2:12" ht="15" thickBot="1" x14ac:dyDescent="0.25">
      <c r="B79" s="62" t="s">
        <v>22</v>
      </c>
      <c r="C79" s="63" t="s">
        <v>23</v>
      </c>
      <c r="D79" s="63" t="s">
        <v>24</v>
      </c>
      <c r="E79" s="63" t="s">
        <v>25</v>
      </c>
      <c r="F79" s="64" t="s">
        <v>45</v>
      </c>
      <c r="G79" s="65">
        <f>IF(I22&lt;&gt;0,G52+1,0)</f>
        <v>0</v>
      </c>
      <c r="H79" s="66"/>
      <c r="I79" s="66"/>
      <c r="J79" s="66"/>
      <c r="K79" s="66"/>
      <c r="L79" s="67"/>
    </row>
    <row r="80" spans="2:12" ht="12.75" customHeight="1" x14ac:dyDescent="0.2">
      <c r="B80" s="229">
        <f>I23</f>
        <v>0.33333333333333331</v>
      </c>
      <c r="C80" s="231">
        <f>B80+(45*H13)</f>
        <v>0.36458313333333331</v>
      </c>
      <c r="D80" s="221">
        <v>45</v>
      </c>
      <c r="E80" s="221">
        <v>9</v>
      </c>
      <c r="F80" s="83" t="s">
        <v>46</v>
      </c>
      <c r="G80" s="84"/>
      <c r="H80" s="85"/>
      <c r="I80" s="85"/>
      <c r="J80" s="85"/>
      <c r="K80" s="85"/>
      <c r="L80" s="86"/>
    </row>
    <row r="81" spans="2:12" ht="12.75" customHeight="1" thickBot="1" x14ac:dyDescent="0.25">
      <c r="B81" s="230"/>
      <c r="C81" s="232"/>
      <c r="D81" s="222"/>
      <c r="E81" s="222"/>
      <c r="F81" s="87" t="s">
        <v>47</v>
      </c>
      <c r="G81" s="88"/>
      <c r="H81" s="88"/>
      <c r="I81" s="88"/>
      <c r="J81" s="88"/>
      <c r="K81" s="88"/>
      <c r="L81" s="89"/>
    </row>
    <row r="82" spans="2:12" ht="14.25" x14ac:dyDescent="0.2">
      <c r="B82" s="72">
        <f>C80</f>
        <v>0.36458313333333331</v>
      </c>
      <c r="C82" s="73">
        <f>B82+(D82*H13)</f>
        <v>0.37152753333333333</v>
      </c>
      <c r="D82" s="74">
        <f>$I$26</f>
        <v>10</v>
      </c>
      <c r="E82" s="75"/>
      <c r="F82" s="223" t="s">
        <v>30</v>
      </c>
      <c r="G82" s="224"/>
      <c r="H82" s="224"/>
      <c r="I82" s="224"/>
      <c r="J82" s="224"/>
      <c r="K82" s="224"/>
      <c r="L82" s="225"/>
    </row>
    <row r="83" spans="2:12" ht="12.75" customHeight="1" x14ac:dyDescent="0.2">
      <c r="B83" s="229">
        <f>C82</f>
        <v>0.37152753333333333</v>
      </c>
      <c r="C83" s="231">
        <f>B83+(45*$H$13)</f>
        <v>0.40277733333333332</v>
      </c>
      <c r="D83" s="221">
        <v>45</v>
      </c>
      <c r="E83" s="221">
        <v>10</v>
      </c>
      <c r="F83" s="90" t="s">
        <v>48</v>
      </c>
      <c r="G83" s="91"/>
      <c r="H83" s="91"/>
      <c r="I83" s="91"/>
      <c r="J83" s="91"/>
      <c r="K83" s="91"/>
      <c r="L83" s="92"/>
    </row>
    <row r="84" spans="2:12" ht="12.75" customHeight="1" thickBot="1" x14ac:dyDescent="0.25">
      <c r="B84" s="230"/>
      <c r="C84" s="232"/>
      <c r="D84" s="222"/>
      <c r="E84" s="222"/>
      <c r="F84" s="90"/>
      <c r="G84" s="88"/>
      <c r="H84" s="88"/>
      <c r="I84" s="88"/>
      <c r="J84" s="88"/>
      <c r="K84" s="88"/>
      <c r="L84" s="89"/>
    </row>
    <row r="85" spans="2:12" ht="14.25" x14ac:dyDescent="0.2">
      <c r="B85" s="76">
        <f>C83</f>
        <v>0.40277733333333332</v>
      </c>
      <c r="C85" s="77">
        <f>B85+(D85*H13)</f>
        <v>0.40972173333333334</v>
      </c>
      <c r="D85" s="74">
        <f>$I$26</f>
        <v>10</v>
      </c>
      <c r="E85" s="78"/>
      <c r="F85" s="223" t="s">
        <v>30</v>
      </c>
      <c r="G85" s="224"/>
      <c r="H85" s="224"/>
      <c r="I85" s="224"/>
      <c r="J85" s="224"/>
      <c r="K85" s="224"/>
      <c r="L85" s="225"/>
    </row>
    <row r="86" spans="2:12" ht="12.75" customHeight="1" x14ac:dyDescent="0.2">
      <c r="B86" s="229">
        <f>C85</f>
        <v>0.40972173333333334</v>
      </c>
      <c r="C86" s="231">
        <f>B86+(45*H13)</f>
        <v>0.44097153333333333</v>
      </c>
      <c r="D86" s="221">
        <v>45</v>
      </c>
      <c r="E86" s="221">
        <v>11</v>
      </c>
      <c r="F86" s="93" t="s">
        <v>49</v>
      </c>
      <c r="G86" s="94"/>
      <c r="H86" s="94"/>
      <c r="I86" s="94"/>
      <c r="J86" s="94"/>
      <c r="K86" s="94"/>
      <c r="L86" s="95"/>
    </row>
    <row r="87" spans="2:12" ht="12.75" customHeight="1" thickBot="1" x14ac:dyDescent="0.25">
      <c r="B87" s="230"/>
      <c r="C87" s="232"/>
      <c r="D87" s="222"/>
      <c r="E87" s="222"/>
      <c r="F87" s="96" t="s">
        <v>50</v>
      </c>
      <c r="G87" s="88"/>
      <c r="H87" s="88"/>
      <c r="I87" s="88"/>
      <c r="J87" s="88"/>
      <c r="K87" s="88"/>
      <c r="L87" s="89"/>
    </row>
    <row r="88" spans="2:12" ht="14.25" x14ac:dyDescent="0.2">
      <c r="B88" s="72">
        <f>C86</f>
        <v>0.44097153333333333</v>
      </c>
      <c r="C88" s="211">
        <f>B88+(D88*H13)</f>
        <v>0.44791593333333335</v>
      </c>
      <c r="D88" s="74">
        <f>$I$26</f>
        <v>10</v>
      </c>
      <c r="E88" s="79"/>
      <c r="F88" s="223" t="s">
        <v>30</v>
      </c>
      <c r="G88" s="224"/>
      <c r="H88" s="224"/>
      <c r="I88" s="224"/>
      <c r="J88" s="224"/>
      <c r="K88" s="224"/>
      <c r="L88" s="225"/>
    </row>
    <row r="89" spans="2:12" ht="12.75" customHeight="1" x14ac:dyDescent="0.2">
      <c r="B89" s="229">
        <f>C88</f>
        <v>0.44791593333333335</v>
      </c>
      <c r="C89" s="231">
        <f>B89+(45*H13)</f>
        <v>0.47916573333333334</v>
      </c>
      <c r="D89" s="221">
        <v>45</v>
      </c>
      <c r="E89" s="221">
        <v>12</v>
      </c>
      <c r="F89" s="97" t="s">
        <v>51</v>
      </c>
      <c r="G89" s="91"/>
      <c r="H89" s="91"/>
      <c r="I89" s="91"/>
      <c r="J89" s="91"/>
      <c r="K89" s="91"/>
      <c r="L89" s="92"/>
    </row>
    <row r="90" spans="2:12" ht="12.75" customHeight="1" x14ac:dyDescent="0.2">
      <c r="B90" s="230"/>
      <c r="C90" s="232"/>
      <c r="D90" s="222"/>
      <c r="E90" s="222"/>
      <c r="F90" s="96" t="s">
        <v>52</v>
      </c>
      <c r="G90" s="88"/>
      <c r="H90" s="88"/>
      <c r="I90" s="88"/>
      <c r="J90" s="88"/>
      <c r="K90" s="88"/>
      <c r="L90" s="89"/>
    </row>
    <row r="91" spans="2:12" ht="14.25" x14ac:dyDescent="0.2">
      <c r="B91" s="76">
        <f>C89</f>
        <v>0.47916573333333334</v>
      </c>
      <c r="C91" s="77">
        <f>B91+(D91*H13)</f>
        <v>0.49999893333333334</v>
      </c>
      <c r="D91" s="74">
        <f>$I$25</f>
        <v>30</v>
      </c>
      <c r="E91" s="78"/>
      <c r="F91" s="226" t="s">
        <v>37</v>
      </c>
      <c r="G91" s="227"/>
      <c r="H91" s="227"/>
      <c r="I91" s="227"/>
      <c r="J91" s="227"/>
      <c r="K91" s="227"/>
      <c r="L91" s="228"/>
    </row>
    <row r="92" spans="2:12" ht="12.75" customHeight="1" x14ac:dyDescent="0.2">
      <c r="B92" s="229">
        <f>C91</f>
        <v>0.49999893333333334</v>
      </c>
      <c r="C92" s="231">
        <f>B92+(45*H13)</f>
        <v>0.53124873333333333</v>
      </c>
      <c r="D92" s="221">
        <v>45</v>
      </c>
      <c r="E92" s="221">
        <v>13</v>
      </c>
      <c r="F92" s="93" t="s">
        <v>53</v>
      </c>
      <c r="G92" s="94"/>
      <c r="H92" s="94"/>
      <c r="I92" s="94"/>
      <c r="J92" s="94"/>
      <c r="K92" s="94"/>
      <c r="L92" s="95"/>
    </row>
    <row r="93" spans="2:12" ht="12.75" customHeight="1" thickBot="1" x14ac:dyDescent="0.25">
      <c r="B93" s="230"/>
      <c r="C93" s="232"/>
      <c r="D93" s="222"/>
      <c r="E93" s="222"/>
      <c r="F93" s="96" t="s">
        <v>54</v>
      </c>
      <c r="G93" s="88"/>
      <c r="H93" s="88"/>
      <c r="I93" s="88"/>
      <c r="J93" s="88"/>
      <c r="K93" s="88"/>
      <c r="L93" s="89"/>
    </row>
    <row r="94" spans="2:12" ht="14.25" x14ac:dyDescent="0.2">
      <c r="B94" s="72">
        <f>C92</f>
        <v>0.53124873333333333</v>
      </c>
      <c r="C94" s="211">
        <f>B94+(D94*H13)</f>
        <v>0.5381931333333333</v>
      </c>
      <c r="D94" s="74">
        <f>$I$26</f>
        <v>10</v>
      </c>
      <c r="E94" s="79"/>
      <c r="F94" s="223" t="s">
        <v>30</v>
      </c>
      <c r="G94" s="224"/>
      <c r="H94" s="224"/>
      <c r="I94" s="224"/>
      <c r="J94" s="224"/>
      <c r="K94" s="224"/>
      <c r="L94" s="225"/>
    </row>
    <row r="95" spans="2:12" ht="12.75" customHeight="1" x14ac:dyDescent="0.2">
      <c r="B95" s="229">
        <f>C94</f>
        <v>0.5381931333333333</v>
      </c>
      <c r="C95" s="231">
        <f>B95+(45*H13)</f>
        <v>0.56944293333333329</v>
      </c>
      <c r="D95" s="221">
        <v>45</v>
      </c>
      <c r="E95" s="221">
        <v>14</v>
      </c>
      <c r="F95" s="98" t="s">
        <v>55</v>
      </c>
      <c r="G95" s="99"/>
      <c r="H95" s="99"/>
      <c r="I95" s="99"/>
      <c r="J95" s="99"/>
      <c r="K95" s="99"/>
      <c r="L95" s="100"/>
    </row>
    <row r="96" spans="2:12" ht="16.149999999999999" customHeight="1" thickBot="1" x14ac:dyDescent="0.25">
      <c r="B96" s="230"/>
      <c r="C96" s="232"/>
      <c r="D96" s="222"/>
      <c r="E96" s="222"/>
      <c r="F96" s="101" t="s">
        <v>56</v>
      </c>
      <c r="G96" s="102"/>
      <c r="H96" s="102"/>
      <c r="I96" s="102"/>
      <c r="J96" s="102"/>
      <c r="K96" s="102"/>
      <c r="L96" s="103"/>
    </row>
    <row r="97" spans="2:20" ht="14.25" x14ac:dyDescent="0.2">
      <c r="B97" s="76">
        <f>C95</f>
        <v>0.56944293333333329</v>
      </c>
      <c r="C97" s="77">
        <f>B97+(D97*H13)</f>
        <v>0.57638733333333325</v>
      </c>
      <c r="D97" s="74">
        <f>$I$26</f>
        <v>10</v>
      </c>
      <c r="E97" s="78"/>
      <c r="F97" s="201" t="s">
        <v>30</v>
      </c>
      <c r="G97" s="202"/>
      <c r="H97" s="202"/>
      <c r="I97" s="202"/>
      <c r="J97" s="202"/>
      <c r="K97" s="202"/>
      <c r="L97" s="203"/>
    </row>
    <row r="98" spans="2:20" ht="12.75" customHeight="1" x14ac:dyDescent="0.2">
      <c r="B98" s="229">
        <f>C97</f>
        <v>0.57638733333333325</v>
      </c>
      <c r="C98" s="231">
        <f>B98+(45*H13)</f>
        <v>0.60763713333333325</v>
      </c>
      <c r="D98" s="221">
        <v>45</v>
      </c>
      <c r="E98" s="221">
        <v>15</v>
      </c>
      <c r="F98" s="98" t="s">
        <v>57</v>
      </c>
      <c r="G98" s="104"/>
      <c r="H98" s="104"/>
      <c r="I98" s="104"/>
      <c r="J98" s="104"/>
      <c r="K98" s="104"/>
      <c r="L98" s="105"/>
    </row>
    <row r="99" spans="2:20" ht="30" customHeight="1" thickBot="1" x14ac:dyDescent="0.25">
      <c r="B99" s="230"/>
      <c r="C99" s="232"/>
      <c r="D99" s="222"/>
      <c r="E99" s="222"/>
      <c r="F99" s="389" t="s">
        <v>58</v>
      </c>
      <c r="G99" s="390"/>
      <c r="H99" s="390"/>
      <c r="I99" s="390"/>
      <c r="J99" s="390"/>
      <c r="K99" s="390"/>
      <c r="L99" s="391"/>
    </row>
    <row r="100" spans="2:20" ht="14.25" x14ac:dyDescent="0.2">
      <c r="B100" s="72">
        <f>C98</f>
        <v>0.60763713333333325</v>
      </c>
      <c r="C100" s="211">
        <f>B100+(D100*H13)</f>
        <v>0.61458153333333321</v>
      </c>
      <c r="D100" s="74">
        <f>$I$26</f>
        <v>10</v>
      </c>
      <c r="E100" s="79"/>
      <c r="F100" s="201" t="s">
        <v>30</v>
      </c>
      <c r="G100" s="202"/>
      <c r="H100" s="202"/>
      <c r="I100" s="202"/>
      <c r="J100" s="202"/>
      <c r="K100" s="202"/>
      <c r="L100" s="203"/>
    </row>
    <row r="101" spans="2:20" ht="12.75" customHeight="1" x14ac:dyDescent="0.2">
      <c r="B101" s="229">
        <f>C100</f>
        <v>0.61458153333333321</v>
      </c>
      <c r="C101" s="231">
        <f>B101+(45*H13)</f>
        <v>0.6458313333333332</v>
      </c>
      <c r="D101" s="221">
        <v>45</v>
      </c>
      <c r="E101" s="221">
        <v>16</v>
      </c>
      <c r="F101" s="106" t="s">
        <v>57</v>
      </c>
      <c r="G101" s="104"/>
      <c r="H101" s="104"/>
      <c r="I101" s="104"/>
      <c r="J101" s="104"/>
      <c r="K101" s="104"/>
      <c r="L101" s="105"/>
    </row>
    <row r="102" spans="2:20" ht="15" thickBot="1" x14ac:dyDescent="0.25">
      <c r="B102" s="247"/>
      <c r="C102" s="250"/>
      <c r="D102" s="251"/>
      <c r="E102" s="251"/>
      <c r="F102" s="107" t="s">
        <v>59</v>
      </c>
      <c r="G102" s="108"/>
      <c r="H102" s="108"/>
      <c r="I102" s="108"/>
      <c r="J102" s="108"/>
      <c r="K102" s="108"/>
      <c r="L102" s="109"/>
    </row>
    <row r="103" spans="2:20" ht="14.25" x14ac:dyDescent="0.2">
      <c r="B103" s="80"/>
      <c r="C103" s="80"/>
      <c r="D103" s="81"/>
      <c r="E103" s="81"/>
      <c r="F103" s="82"/>
      <c r="G103" s="82"/>
      <c r="H103" s="82"/>
      <c r="I103" s="82"/>
      <c r="J103" s="82"/>
      <c r="K103" s="82"/>
      <c r="L103" s="82"/>
    </row>
    <row r="104" spans="2:20" ht="12.75" customHeight="1" thickBot="1" x14ac:dyDescent="0.25"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</row>
    <row r="105" spans="2:20" ht="14.25" x14ac:dyDescent="0.2">
      <c r="B105" s="110" t="s">
        <v>22</v>
      </c>
      <c r="C105" s="111" t="s">
        <v>23</v>
      </c>
      <c r="D105" s="111" t="s">
        <v>24</v>
      </c>
      <c r="E105" s="111" t="s">
        <v>25</v>
      </c>
      <c r="F105" s="112" t="s">
        <v>60</v>
      </c>
      <c r="G105" s="113">
        <f>IF(I22&lt;&gt;0,G79+1,0)</f>
        <v>0</v>
      </c>
      <c r="H105" s="114"/>
      <c r="I105" s="114"/>
      <c r="J105" s="114"/>
      <c r="K105" s="114"/>
      <c r="L105" s="115"/>
    </row>
    <row r="106" spans="2:20" ht="12.75" customHeight="1" x14ac:dyDescent="0.2">
      <c r="B106" s="309">
        <f>I23</f>
        <v>0.33333333333333331</v>
      </c>
      <c r="C106" s="231">
        <f>B106+(45*H13)</f>
        <v>0.36458313333333331</v>
      </c>
      <c r="D106" s="221">
        <v>45</v>
      </c>
      <c r="E106" s="221">
        <v>17</v>
      </c>
      <c r="F106" s="93" t="s">
        <v>61</v>
      </c>
      <c r="G106" s="91"/>
      <c r="H106" s="94"/>
      <c r="I106" s="94"/>
      <c r="J106" s="94"/>
      <c r="K106" s="94"/>
      <c r="L106" s="116"/>
    </row>
    <row r="107" spans="2:20" ht="12.75" customHeight="1" thickBot="1" x14ac:dyDescent="0.25">
      <c r="B107" s="310"/>
      <c r="C107" s="232"/>
      <c r="D107" s="222"/>
      <c r="E107" s="222"/>
      <c r="F107" s="87"/>
      <c r="G107" s="88"/>
      <c r="H107" s="88"/>
      <c r="I107" s="88"/>
      <c r="J107" s="88"/>
      <c r="K107" s="88"/>
      <c r="L107" s="117"/>
    </row>
    <row r="108" spans="2:20" ht="14.25" x14ac:dyDescent="0.2">
      <c r="B108" s="210">
        <f>C106</f>
        <v>0.36458313333333331</v>
      </c>
      <c r="C108" s="211">
        <f>B108+(D108*H13)</f>
        <v>0.37152753333333333</v>
      </c>
      <c r="D108" s="74">
        <f>$I$26</f>
        <v>10</v>
      </c>
      <c r="E108" s="79"/>
      <c r="F108" s="223" t="s">
        <v>30</v>
      </c>
      <c r="G108" s="224"/>
      <c r="H108" s="224"/>
      <c r="I108" s="224"/>
      <c r="J108" s="224"/>
      <c r="K108" s="224"/>
      <c r="L108" s="373"/>
      <c r="N108" s="9"/>
      <c r="O108" s="9"/>
      <c r="P108" s="9"/>
      <c r="Q108" s="9"/>
      <c r="R108" s="9"/>
      <c r="S108" s="9"/>
      <c r="T108" s="9"/>
    </row>
    <row r="109" spans="2:20" ht="28.9" customHeight="1" x14ac:dyDescent="0.2">
      <c r="B109" s="245">
        <f>C108</f>
        <v>0.37152753333333333</v>
      </c>
      <c r="C109" s="231">
        <f>B109+(45*$H$13)</f>
        <v>0.40277733333333332</v>
      </c>
      <c r="D109" s="221">
        <v>45</v>
      </c>
      <c r="E109" s="239">
        <v>18</v>
      </c>
      <c r="F109" s="258" t="s">
        <v>62</v>
      </c>
      <c r="G109" s="259"/>
      <c r="H109" s="259"/>
      <c r="I109" s="259"/>
      <c r="J109" s="259"/>
      <c r="K109" s="259"/>
      <c r="L109" s="392"/>
    </row>
    <row r="110" spans="2:20" ht="15" customHeight="1" thickBot="1" x14ac:dyDescent="0.25">
      <c r="B110" s="246"/>
      <c r="C110" s="232"/>
      <c r="D110" s="222"/>
      <c r="E110" s="240"/>
      <c r="F110" s="97" t="s">
        <v>63</v>
      </c>
      <c r="G110" s="88"/>
      <c r="H110" s="88"/>
      <c r="I110" s="88"/>
      <c r="J110" s="88"/>
      <c r="K110" s="88"/>
      <c r="L110" s="117"/>
    </row>
    <row r="111" spans="2:20" ht="14.25" x14ac:dyDescent="0.2">
      <c r="B111" s="119">
        <f>C109</f>
        <v>0.40277733333333332</v>
      </c>
      <c r="C111" s="77">
        <f>B111+(D111*H13)</f>
        <v>0.40972173333333334</v>
      </c>
      <c r="D111" s="74">
        <f>$I$26</f>
        <v>10</v>
      </c>
      <c r="E111" s="78"/>
      <c r="F111" s="223" t="s">
        <v>30</v>
      </c>
      <c r="G111" s="224"/>
      <c r="H111" s="224"/>
      <c r="I111" s="224"/>
      <c r="J111" s="224"/>
      <c r="K111" s="224"/>
      <c r="L111" s="373"/>
    </row>
    <row r="112" spans="2:20" ht="12.75" customHeight="1" x14ac:dyDescent="0.2">
      <c r="B112" s="245">
        <f>C111</f>
        <v>0.40972173333333334</v>
      </c>
      <c r="C112" s="231">
        <f>B112+(45*H13)</f>
        <v>0.44097153333333333</v>
      </c>
      <c r="D112" s="221">
        <v>45</v>
      </c>
      <c r="E112" s="239">
        <v>19</v>
      </c>
      <c r="F112" s="93" t="s">
        <v>64</v>
      </c>
      <c r="G112" s="94"/>
      <c r="H112" s="94"/>
      <c r="I112" s="94"/>
      <c r="J112" s="94"/>
      <c r="K112" s="94"/>
      <c r="L112" s="116"/>
    </row>
    <row r="113" spans="2:15" ht="12.75" customHeight="1" thickBot="1" x14ac:dyDescent="0.25">
      <c r="B113" s="246"/>
      <c r="C113" s="232"/>
      <c r="D113" s="222"/>
      <c r="E113" s="240"/>
      <c r="F113" s="96" t="s">
        <v>65</v>
      </c>
      <c r="G113" s="88"/>
      <c r="H113" s="88"/>
      <c r="I113" s="88"/>
      <c r="J113" s="88"/>
      <c r="K113" s="88"/>
      <c r="L113" s="117"/>
    </row>
    <row r="114" spans="2:15" ht="14.25" x14ac:dyDescent="0.2">
      <c r="B114" s="210">
        <f>C112</f>
        <v>0.44097153333333333</v>
      </c>
      <c r="C114" s="211">
        <f>B114+(D114*H13)</f>
        <v>0.44791593333333335</v>
      </c>
      <c r="D114" s="74">
        <f>$I$26</f>
        <v>10</v>
      </c>
      <c r="E114" s="79"/>
      <c r="F114" s="223" t="s">
        <v>30</v>
      </c>
      <c r="G114" s="224"/>
      <c r="H114" s="224"/>
      <c r="I114" s="224"/>
      <c r="J114" s="224"/>
      <c r="K114" s="224"/>
      <c r="L114" s="373"/>
    </row>
    <row r="115" spans="2:15" ht="12.75" customHeight="1" x14ac:dyDescent="0.2">
      <c r="B115" s="245">
        <f>C114</f>
        <v>0.44791593333333335</v>
      </c>
      <c r="C115" s="231">
        <f>B115+(45*H13)</f>
        <v>0.47916573333333334</v>
      </c>
      <c r="D115" s="221">
        <v>45</v>
      </c>
      <c r="E115" s="239">
        <v>20</v>
      </c>
      <c r="F115" s="97"/>
      <c r="G115" s="91"/>
      <c r="H115" s="91"/>
      <c r="I115" s="91"/>
      <c r="J115" s="91"/>
      <c r="K115" s="91"/>
      <c r="L115" s="118"/>
    </row>
    <row r="116" spans="2:15" ht="12.75" customHeight="1" x14ac:dyDescent="0.2">
      <c r="B116" s="246"/>
      <c r="C116" s="232"/>
      <c r="D116" s="222"/>
      <c r="E116" s="240"/>
      <c r="F116" s="96" t="s">
        <v>66</v>
      </c>
      <c r="G116" s="88"/>
      <c r="H116" s="88"/>
      <c r="I116" s="88"/>
      <c r="J116" s="88"/>
      <c r="K116" s="88"/>
      <c r="L116" s="117"/>
    </row>
    <row r="117" spans="2:15" ht="14.25" x14ac:dyDescent="0.2">
      <c r="B117" s="119">
        <f>C115</f>
        <v>0.47916573333333334</v>
      </c>
      <c r="C117" s="77">
        <f>B117+(I25*H13)</f>
        <v>0.49999893333333334</v>
      </c>
      <c r="D117" s="120">
        <f>$I$25</f>
        <v>30</v>
      </c>
      <c r="E117" s="78"/>
      <c r="F117" s="226" t="s">
        <v>37</v>
      </c>
      <c r="G117" s="227"/>
      <c r="H117" s="227"/>
      <c r="I117" s="227"/>
      <c r="J117" s="227"/>
      <c r="K117" s="227"/>
      <c r="L117" s="241"/>
    </row>
    <row r="118" spans="2:15" ht="12.75" customHeight="1" x14ac:dyDescent="0.2">
      <c r="B118" s="245">
        <f>C117</f>
        <v>0.49999893333333334</v>
      </c>
      <c r="C118" s="231">
        <f>B118+(45*H13)</f>
        <v>0.53124873333333333</v>
      </c>
      <c r="D118" s="248">
        <v>45</v>
      </c>
      <c r="E118" s="221">
        <v>21</v>
      </c>
      <c r="F118" s="90" t="s">
        <v>67</v>
      </c>
      <c r="G118" s="94"/>
      <c r="H118" s="94"/>
      <c r="I118" s="94"/>
      <c r="J118" s="94"/>
      <c r="K118" s="94"/>
      <c r="L118" s="116"/>
    </row>
    <row r="119" spans="2:15" ht="10.9" customHeight="1" thickBot="1" x14ac:dyDescent="0.25">
      <c r="B119" s="246"/>
      <c r="C119" s="232"/>
      <c r="D119" s="249"/>
      <c r="E119" s="222"/>
      <c r="F119" s="97"/>
      <c r="G119" s="91"/>
      <c r="H119" s="91"/>
      <c r="I119" s="91"/>
      <c r="J119" s="91"/>
      <c r="K119" s="91"/>
      <c r="L119" s="118"/>
    </row>
    <row r="120" spans="2:15" ht="15" customHeight="1" thickBot="1" x14ac:dyDescent="0.25">
      <c r="B120" s="121">
        <f>C118</f>
        <v>0.53124873333333333</v>
      </c>
      <c r="C120" s="122">
        <f>B120+(D120*H13)</f>
        <v>0.5381931333333333</v>
      </c>
      <c r="D120" s="123">
        <f>$I$26</f>
        <v>10</v>
      </c>
      <c r="E120" s="124"/>
      <c r="F120" s="374" t="s">
        <v>68</v>
      </c>
      <c r="G120" s="375"/>
      <c r="H120" s="375"/>
      <c r="I120" s="375"/>
      <c r="J120" s="375"/>
      <c r="K120" s="375"/>
      <c r="L120" s="376"/>
    </row>
    <row r="121" spans="2:15" ht="21" customHeight="1" x14ac:dyDescent="0.2">
      <c r="B121" s="242" t="str">
        <f>IF(J37&gt;0,"Kursister der alene skal have Grund, går til eksamen","")</f>
        <v/>
      </c>
      <c r="C121" s="243"/>
      <c r="D121" s="243"/>
      <c r="E121" s="243"/>
      <c r="F121" s="243"/>
      <c r="G121" s="243"/>
      <c r="H121" s="243"/>
      <c r="I121" s="243"/>
      <c r="J121" s="243"/>
      <c r="K121" s="243"/>
      <c r="L121" s="244"/>
    </row>
    <row r="122" spans="2:15" ht="12.75" customHeight="1" thickBot="1" x14ac:dyDescent="0.25">
      <c r="B122" s="303">
        <f>C120</f>
        <v>0.5381931333333333</v>
      </c>
      <c r="C122" s="304" t="str">
        <f>IF(J37&gt;0,B122+(D122*H13),"")</f>
        <v/>
      </c>
      <c r="D122" s="275">
        <v>60</v>
      </c>
      <c r="E122" s="262"/>
      <c r="F122" s="180" t="s">
        <v>69</v>
      </c>
      <c r="G122" s="271" t="s">
        <v>70</v>
      </c>
      <c r="H122" s="272"/>
      <c r="I122" s="280" t="s">
        <v>71</v>
      </c>
      <c r="J122" s="280"/>
      <c r="K122" s="280"/>
      <c r="L122" s="281"/>
      <c r="O122" s="4"/>
    </row>
    <row r="123" spans="2:15" ht="12.75" customHeight="1" thickBot="1" x14ac:dyDescent="0.25">
      <c r="B123" s="246"/>
      <c r="C123" s="232"/>
      <c r="D123" s="222"/>
      <c r="E123" s="263"/>
      <c r="F123" s="151" t="str">
        <f>IF(J37&gt;0,J37,"Ikke aktuel")</f>
        <v>Ikke aktuel</v>
      </c>
      <c r="G123" s="273"/>
      <c r="H123" s="274"/>
      <c r="I123" s="282">
        <f>G38</f>
        <v>0</v>
      </c>
      <c r="J123" s="282"/>
      <c r="K123" s="282"/>
      <c r="L123" s="282"/>
      <c r="M123" s="37"/>
    </row>
    <row r="124" spans="2:15" ht="17.45" customHeight="1" x14ac:dyDescent="0.2">
      <c r="B124" s="206" t="str">
        <f>C122</f>
        <v/>
      </c>
      <c r="C124" s="77" t="str">
        <f>IF(J37&gt;0,B124+(D124*H13),"")</f>
        <v/>
      </c>
      <c r="D124" s="199">
        <v>10</v>
      </c>
      <c r="E124" s="152"/>
      <c r="F124" s="292" t="s">
        <v>72</v>
      </c>
      <c r="G124" s="293"/>
      <c r="H124" s="293"/>
      <c r="I124" s="294"/>
      <c r="J124" s="294"/>
      <c r="K124" s="294"/>
      <c r="L124" s="295"/>
    </row>
    <row r="125" spans="2:15" ht="19.149999999999999" customHeight="1" x14ac:dyDescent="0.2">
      <c r="B125" s="296" t="str">
        <f>IF(J37&gt;0,"Kursister der også skal have Tank, men IKKE klasse 1, holder fri, og fortsætter undervisningen dag 4, klokken:","Ovennævnte eksamen var ikke aktuel. Der fortsættes med undervisning klasse 1, klokken (se række 120)")</f>
        <v>Ovennævnte eksamen var ikke aktuel. Der fortsættes med undervisning klasse 1, klokken (se række 120)</v>
      </c>
      <c r="C125" s="297"/>
      <c r="D125" s="297"/>
      <c r="E125" s="297"/>
      <c r="F125" s="297"/>
      <c r="G125" s="297"/>
      <c r="H125" s="297"/>
      <c r="I125" s="300">
        <f>B146</f>
        <v>0.37152777777777773</v>
      </c>
      <c r="J125" s="183"/>
      <c r="K125" s="183"/>
      <c r="L125" s="184"/>
    </row>
    <row r="126" spans="2:15" ht="11.45" customHeight="1" thickBot="1" x14ac:dyDescent="0.25">
      <c r="B126" s="298"/>
      <c r="C126" s="299"/>
      <c r="D126" s="299"/>
      <c r="E126" s="299"/>
      <c r="F126" s="299"/>
      <c r="G126" s="299"/>
      <c r="H126" s="299"/>
      <c r="I126" s="301"/>
      <c r="J126" s="185"/>
      <c r="K126" s="185"/>
      <c r="L126" s="186"/>
    </row>
    <row r="127" spans="2:15" ht="12.75" customHeight="1" x14ac:dyDescent="0.2">
      <c r="B127" s="309">
        <v>0.53819444444444442</v>
      </c>
      <c r="C127" s="305">
        <f>B127+(45*H13)</f>
        <v>0.56944424444444441</v>
      </c>
      <c r="D127" s="264">
        <v>45</v>
      </c>
      <c r="E127" s="306">
        <v>22</v>
      </c>
      <c r="F127" s="125" t="s">
        <v>73</v>
      </c>
      <c r="G127" s="126" t="s">
        <v>74</v>
      </c>
      <c r="H127" s="127"/>
      <c r="I127" s="127"/>
      <c r="J127" s="127"/>
      <c r="K127" s="127"/>
      <c r="L127" s="128"/>
    </row>
    <row r="128" spans="2:15" ht="16.899999999999999" customHeight="1" thickBot="1" x14ac:dyDescent="0.25">
      <c r="B128" s="310"/>
      <c r="C128" s="232"/>
      <c r="D128" s="222"/>
      <c r="E128" s="307"/>
      <c r="F128" s="129" t="s">
        <v>75</v>
      </c>
      <c r="G128" s="130"/>
      <c r="H128" s="130"/>
      <c r="I128" s="130"/>
      <c r="J128" s="130"/>
      <c r="K128" s="130"/>
      <c r="L128" s="131"/>
    </row>
    <row r="129" spans="2:14" ht="14.25" x14ac:dyDescent="0.2">
      <c r="B129" s="119">
        <f>C127</f>
        <v>0.56944424444444441</v>
      </c>
      <c r="C129" s="77">
        <f>B129+(D129*H13)</f>
        <v>0.57638864444444438</v>
      </c>
      <c r="D129" s="74">
        <f>$I$26</f>
        <v>10</v>
      </c>
      <c r="E129" s="79"/>
      <c r="F129" s="223" t="s">
        <v>30</v>
      </c>
      <c r="G129" s="224"/>
      <c r="H129" s="224"/>
      <c r="I129" s="224"/>
      <c r="J129" s="224"/>
      <c r="K129" s="224"/>
      <c r="L129" s="373"/>
    </row>
    <row r="130" spans="2:14" ht="15.6" customHeight="1" x14ac:dyDescent="0.2">
      <c r="B130" s="303">
        <f>C129</f>
        <v>0.57638864444444438</v>
      </c>
      <c r="C130" s="304">
        <f>B130+(45*H13)</f>
        <v>0.60763844444444437</v>
      </c>
      <c r="D130" s="275">
        <v>45</v>
      </c>
      <c r="E130" s="307">
        <v>23</v>
      </c>
      <c r="F130" s="132" t="s">
        <v>76</v>
      </c>
      <c r="G130" s="133"/>
      <c r="H130" s="133"/>
      <c r="I130" s="133" t="s">
        <v>77</v>
      </c>
      <c r="J130" s="133"/>
      <c r="K130" s="133"/>
      <c r="L130" s="134"/>
    </row>
    <row r="131" spans="2:14" ht="16.149999999999999" customHeight="1" thickBot="1" x14ac:dyDescent="0.25">
      <c r="B131" s="246"/>
      <c r="C131" s="232"/>
      <c r="D131" s="222"/>
      <c r="E131" s="308"/>
      <c r="F131" s="135" t="s">
        <v>78</v>
      </c>
      <c r="G131" s="136"/>
      <c r="H131" s="136" t="s">
        <v>79</v>
      </c>
      <c r="I131" s="136"/>
      <c r="J131" s="136"/>
      <c r="K131" s="136"/>
      <c r="L131" s="137"/>
    </row>
    <row r="132" spans="2:14" ht="14.25" x14ac:dyDescent="0.2">
      <c r="B132" s="119">
        <f>C130</f>
        <v>0.60763844444444437</v>
      </c>
      <c r="C132" s="77">
        <f>B132+(D132*H13)</f>
        <v>0.61458284444444433</v>
      </c>
      <c r="D132" s="74">
        <f>$I$26</f>
        <v>10</v>
      </c>
      <c r="E132" s="78"/>
      <c r="F132" s="223" t="s">
        <v>30</v>
      </c>
      <c r="G132" s="224"/>
      <c r="H132" s="224"/>
      <c r="I132" s="224"/>
      <c r="J132" s="224"/>
      <c r="K132" s="224"/>
      <c r="L132" s="373"/>
    </row>
    <row r="133" spans="2:14" ht="12.75" customHeight="1" x14ac:dyDescent="0.2">
      <c r="B133" s="245">
        <f>C132</f>
        <v>0.61458284444444433</v>
      </c>
      <c r="C133" s="231">
        <f>B133+(45*H13)</f>
        <v>0.64583264444444433</v>
      </c>
      <c r="D133" s="221">
        <v>45</v>
      </c>
      <c r="E133" s="308">
        <v>24</v>
      </c>
      <c r="F133" s="132" t="s">
        <v>80</v>
      </c>
      <c r="G133" s="133"/>
      <c r="H133" s="133"/>
      <c r="I133" s="133" t="s">
        <v>81</v>
      </c>
      <c r="J133" s="133"/>
      <c r="K133" s="133"/>
      <c r="L133" s="134"/>
      <c r="M133" s="35"/>
    </row>
    <row r="134" spans="2:14" ht="16.899999999999999" customHeight="1" thickBot="1" x14ac:dyDescent="0.25">
      <c r="B134" s="315"/>
      <c r="C134" s="316"/>
      <c r="D134" s="317"/>
      <c r="E134" s="313"/>
      <c r="F134" s="138" t="s">
        <v>82</v>
      </c>
      <c r="G134" s="139"/>
      <c r="H134" s="139"/>
      <c r="I134" s="139"/>
      <c r="J134" s="139"/>
      <c r="K134" s="139"/>
      <c r="L134" s="140"/>
    </row>
    <row r="135" spans="2:14" ht="14.25" x14ac:dyDescent="0.2">
      <c r="B135" s="80"/>
      <c r="C135" s="80"/>
      <c r="D135" s="81"/>
      <c r="E135" s="81"/>
      <c r="F135" s="136"/>
      <c r="G135" s="136"/>
      <c r="H135" s="136"/>
      <c r="I135" s="136"/>
      <c r="J135" s="136"/>
      <c r="K135" s="136"/>
      <c r="L135" s="136"/>
    </row>
    <row r="136" spans="2:14" ht="15" thickBot="1" x14ac:dyDescent="0.25">
      <c r="B136" s="80"/>
      <c r="C136" s="80"/>
      <c r="D136" s="141"/>
      <c r="E136" s="81"/>
      <c r="F136" s="142"/>
      <c r="G136" s="142"/>
      <c r="H136" s="142"/>
      <c r="I136" s="142"/>
      <c r="J136" s="142"/>
      <c r="K136" s="142"/>
      <c r="L136" s="142"/>
    </row>
    <row r="137" spans="2:14" ht="15" thickBot="1" x14ac:dyDescent="0.25">
      <c r="B137" s="110" t="s">
        <v>22</v>
      </c>
      <c r="C137" s="111" t="s">
        <v>23</v>
      </c>
      <c r="D137" s="111" t="s">
        <v>24</v>
      </c>
      <c r="E137" s="111" t="s">
        <v>25</v>
      </c>
      <c r="F137" s="143" t="s">
        <v>83</v>
      </c>
      <c r="G137" s="144">
        <f>IF(I22&lt;&gt;0,G105+1,0)</f>
        <v>0</v>
      </c>
      <c r="H137" s="145"/>
      <c r="I137" s="145"/>
      <c r="J137" s="145"/>
      <c r="K137" s="145"/>
      <c r="L137" s="146"/>
    </row>
    <row r="138" spans="2:14" ht="12.75" customHeight="1" x14ac:dyDescent="0.2">
      <c r="B138" s="309">
        <f>I23</f>
        <v>0.33333333333333331</v>
      </c>
      <c r="C138" s="231">
        <f>B138+(45*H13)</f>
        <v>0.36458313333333331</v>
      </c>
      <c r="D138" s="221">
        <v>45</v>
      </c>
      <c r="E138" s="308">
        <v>25</v>
      </c>
      <c r="F138" s="132" t="s">
        <v>84</v>
      </c>
      <c r="G138" s="136"/>
      <c r="H138" s="133"/>
      <c r="I138" s="133"/>
      <c r="J138" s="133"/>
      <c r="K138" s="133"/>
      <c r="L138" s="134"/>
    </row>
    <row r="139" spans="2:14" ht="13.5" customHeight="1" thickBot="1" x14ac:dyDescent="0.25">
      <c r="B139" s="312"/>
      <c r="C139" s="250"/>
      <c r="D139" s="251"/>
      <c r="E139" s="398"/>
      <c r="F139" s="147" t="s">
        <v>85</v>
      </c>
      <c r="G139" s="148"/>
      <c r="H139" s="148"/>
      <c r="I139" s="148"/>
      <c r="J139" s="148"/>
      <c r="K139" s="148"/>
      <c r="L139" s="149"/>
    </row>
    <row r="140" spans="2:14" ht="15" thickBot="1" x14ac:dyDescent="0.25">
      <c r="B140" s="265" t="s">
        <v>86</v>
      </c>
      <c r="C140" s="266"/>
      <c r="D140" s="266"/>
      <c r="E140" s="266"/>
      <c r="F140" s="266"/>
      <c r="G140" s="266"/>
      <c r="H140" s="266"/>
      <c r="I140" s="266"/>
      <c r="J140" s="266"/>
      <c r="K140" s="266"/>
      <c r="L140" s="267"/>
      <c r="N140" s="4"/>
    </row>
    <row r="141" spans="2:14" ht="21" customHeight="1" thickBot="1" x14ac:dyDescent="0.25">
      <c r="B141" s="210">
        <f>C138</f>
        <v>0.36458313333333331</v>
      </c>
      <c r="C141" s="211">
        <f>B141+(D141*H13)</f>
        <v>0.37152753333333333</v>
      </c>
      <c r="D141" s="196">
        <f>$I$26</f>
        <v>10</v>
      </c>
      <c r="E141" s="200"/>
      <c r="F141" s="377" t="s">
        <v>87</v>
      </c>
      <c r="G141" s="378"/>
      <c r="H141" s="378"/>
      <c r="I141" s="378"/>
      <c r="J141" s="378"/>
      <c r="K141" s="378"/>
      <c r="L141" s="379"/>
      <c r="N141" s="4"/>
    </row>
    <row r="142" spans="2:14" ht="14.25" x14ac:dyDescent="0.2">
      <c r="B142" s="399">
        <f>C141</f>
        <v>0.37152753333333333</v>
      </c>
      <c r="C142" s="305" t="str">
        <f>IF(J40&gt;0,B142+(D142*H13),"")</f>
        <v/>
      </c>
      <c r="D142" s="264">
        <v>90</v>
      </c>
      <c r="E142" s="302"/>
      <c r="F142" s="150" t="s">
        <v>69</v>
      </c>
      <c r="G142" s="288" t="s">
        <v>88</v>
      </c>
      <c r="H142" s="289"/>
      <c r="I142" s="283" t="s">
        <v>89</v>
      </c>
      <c r="J142" s="284"/>
      <c r="K142" s="284"/>
      <c r="L142" s="285"/>
      <c r="N142" s="4"/>
    </row>
    <row r="143" spans="2:14" ht="14.25" x14ac:dyDescent="0.2">
      <c r="B143" s="303"/>
      <c r="C143" s="304"/>
      <c r="D143" s="275"/>
      <c r="E143" s="262"/>
      <c r="F143" s="151" t="str">
        <f>IF(J40&gt;0,J40,"Ikke aktuel")</f>
        <v>Ikke aktuel</v>
      </c>
      <c r="G143" s="290"/>
      <c r="H143" s="291"/>
      <c r="I143" s="286">
        <f>G41</f>
        <v>0</v>
      </c>
      <c r="J143" s="286"/>
      <c r="K143" s="286"/>
      <c r="L143" s="287"/>
      <c r="N143" s="4"/>
    </row>
    <row r="144" spans="2:14" ht="20.45" customHeight="1" thickBot="1" x14ac:dyDescent="0.25">
      <c r="B144" s="206" t="str">
        <f>C142</f>
        <v/>
      </c>
      <c r="C144" s="204" t="str">
        <f>IF(J40&gt;0,B144+(D144*H13),"")</f>
        <v/>
      </c>
      <c r="D144" s="199">
        <f>$I$26</f>
        <v>10</v>
      </c>
      <c r="E144" s="152"/>
      <c r="F144" s="268" t="s">
        <v>72</v>
      </c>
      <c r="G144" s="269"/>
      <c r="H144" s="269"/>
      <c r="I144" s="269"/>
      <c r="J144" s="269"/>
      <c r="K144" s="269"/>
      <c r="L144" s="270"/>
      <c r="N144" s="4"/>
    </row>
    <row r="145" spans="2:14" ht="22.15" customHeight="1" thickBot="1" x14ac:dyDescent="0.25">
      <c r="B145" s="265" t="str">
        <f>IF(J40&gt;0,"Kursister der også skal have Tank, fortsætter undervisningen ifølge planen","Ovennævnte eksamen var ikke aktuel. Der fortsættes med undervisning, klokken (se række 140)")</f>
        <v>Ovennævnte eksamen var ikke aktuel. Der fortsættes med undervisning, klokken (se række 140)</v>
      </c>
      <c r="C145" s="266"/>
      <c r="D145" s="266"/>
      <c r="E145" s="266"/>
      <c r="F145" s="266"/>
      <c r="G145" s="266"/>
      <c r="H145" s="266"/>
      <c r="I145" s="266"/>
      <c r="J145" s="266"/>
      <c r="K145" s="266"/>
      <c r="L145" s="267"/>
      <c r="N145" s="4"/>
    </row>
    <row r="146" spans="2:14" ht="12.75" customHeight="1" x14ac:dyDescent="0.2">
      <c r="B146" s="309">
        <v>0.37152777777777773</v>
      </c>
      <c r="C146" s="305">
        <f>B146+(45*H$13)</f>
        <v>0.40277757777777773</v>
      </c>
      <c r="D146" s="264">
        <v>45</v>
      </c>
      <c r="E146" s="279">
        <v>26</v>
      </c>
      <c r="F146" s="153" t="s">
        <v>90</v>
      </c>
      <c r="G146" s="91"/>
      <c r="H146" s="91"/>
      <c r="I146" s="91"/>
      <c r="J146" s="91"/>
      <c r="K146" s="91"/>
      <c r="L146" s="118"/>
      <c r="N146" s="36"/>
    </row>
    <row r="147" spans="2:14" ht="15" thickBot="1" x14ac:dyDescent="0.25">
      <c r="B147" s="312"/>
      <c r="C147" s="232"/>
      <c r="D147" s="222"/>
      <c r="E147" s="279"/>
      <c r="F147" s="96" t="s">
        <v>91</v>
      </c>
      <c r="G147" s="88"/>
      <c r="H147" s="88"/>
      <c r="I147" s="88"/>
      <c r="J147" s="88"/>
      <c r="K147" s="88"/>
      <c r="L147" s="117"/>
    </row>
    <row r="148" spans="2:14" ht="14.25" x14ac:dyDescent="0.2">
      <c r="B148" s="119">
        <f>C146</f>
        <v>0.40277757777777773</v>
      </c>
      <c r="C148" s="77">
        <f>B148+(D148*H13)</f>
        <v>0.40972197777777775</v>
      </c>
      <c r="D148" s="74">
        <f>$I$26</f>
        <v>10</v>
      </c>
      <c r="E148" s="154"/>
      <c r="F148" s="223" t="s">
        <v>30</v>
      </c>
      <c r="G148" s="224"/>
      <c r="H148" s="224"/>
      <c r="I148" s="224"/>
      <c r="J148" s="224"/>
      <c r="K148" s="224"/>
      <c r="L148" s="373"/>
    </row>
    <row r="149" spans="2:14" ht="12.75" customHeight="1" x14ac:dyDescent="0.2">
      <c r="B149" s="303">
        <f>C148</f>
        <v>0.40972197777777775</v>
      </c>
      <c r="C149" s="304">
        <f>B149+(45*$H$13)</f>
        <v>0.44097177777777774</v>
      </c>
      <c r="D149" s="275">
        <v>45</v>
      </c>
      <c r="E149" s="279">
        <v>27</v>
      </c>
      <c r="F149" s="97" t="s">
        <v>92</v>
      </c>
      <c r="G149" s="133"/>
      <c r="H149" s="133"/>
      <c r="I149" s="133"/>
      <c r="J149" s="133"/>
      <c r="K149" s="133"/>
      <c r="L149" s="134"/>
    </row>
    <row r="150" spans="2:14" ht="15" thickBot="1" x14ac:dyDescent="0.25">
      <c r="B150" s="246"/>
      <c r="C150" s="232"/>
      <c r="D150" s="222"/>
      <c r="E150" s="279"/>
      <c r="F150" s="155" t="s">
        <v>93</v>
      </c>
      <c r="G150" s="148"/>
      <c r="H150" s="148"/>
      <c r="I150" s="148"/>
      <c r="J150" s="148"/>
      <c r="K150" s="148"/>
      <c r="L150" s="149"/>
    </row>
    <row r="151" spans="2:14" ht="14.25" x14ac:dyDescent="0.2">
      <c r="B151" s="207">
        <f>C149</f>
        <v>0.44097177777777774</v>
      </c>
      <c r="C151" s="205">
        <f>B151+(D151*H13)</f>
        <v>0.44791617777777776</v>
      </c>
      <c r="D151" s="74">
        <f>$I$26</f>
        <v>10</v>
      </c>
      <c r="E151" s="136"/>
      <c r="F151" s="223" t="s">
        <v>30</v>
      </c>
      <c r="G151" s="224"/>
      <c r="H151" s="224"/>
      <c r="I151" s="224"/>
      <c r="J151" s="224"/>
      <c r="K151" s="224"/>
      <c r="L151" s="373"/>
      <c r="N151" s="7"/>
    </row>
    <row r="152" spans="2:14" ht="29.45" customHeight="1" x14ac:dyDescent="0.2">
      <c r="B152" s="210">
        <f>C151</f>
        <v>0.44791617777777776</v>
      </c>
      <c r="C152" s="211">
        <f>B152+(45*H$13)</f>
        <v>0.47916597777777775</v>
      </c>
      <c r="D152" s="208">
        <v>45</v>
      </c>
      <c r="E152" s="209">
        <v>28</v>
      </c>
      <c r="F152" s="258" t="s">
        <v>94</v>
      </c>
      <c r="G152" s="259"/>
      <c r="H152" s="259"/>
      <c r="I152" s="259"/>
      <c r="J152" s="259"/>
      <c r="K152" s="259"/>
      <c r="L152" s="392"/>
    </row>
    <row r="153" spans="2:14" ht="18.600000000000001" customHeight="1" x14ac:dyDescent="0.2">
      <c r="B153" s="210">
        <f>C152</f>
        <v>0.47916597777777775</v>
      </c>
      <c r="C153" s="211">
        <f>B153+(D153*H13)</f>
        <v>0.49999917777777775</v>
      </c>
      <c r="D153" s="74">
        <f>$I$25</f>
        <v>30</v>
      </c>
      <c r="E153" s="79"/>
      <c r="F153" s="276" t="s">
        <v>95</v>
      </c>
      <c r="G153" s="277"/>
      <c r="H153" s="277"/>
      <c r="I153" s="277"/>
      <c r="J153" s="277"/>
      <c r="K153" s="277"/>
      <c r="L153" s="278"/>
    </row>
    <row r="154" spans="2:14" ht="13.9" customHeight="1" x14ac:dyDescent="0.2">
      <c r="B154" s="245">
        <f>C153</f>
        <v>0.49999917777777775</v>
      </c>
      <c r="C154" s="231">
        <f>B154+(45*H$13)</f>
        <v>0.5312489777777778</v>
      </c>
      <c r="D154" s="221">
        <v>45</v>
      </c>
      <c r="E154" s="279">
        <v>29</v>
      </c>
      <c r="F154" s="258" t="s">
        <v>96</v>
      </c>
      <c r="G154" s="259"/>
      <c r="H154" s="259"/>
      <c r="I154" s="259"/>
      <c r="J154" s="259"/>
      <c r="K154" s="259"/>
      <c r="L154" s="392"/>
    </row>
    <row r="155" spans="2:14" ht="14.45" customHeight="1" thickBot="1" x14ac:dyDescent="0.25">
      <c r="B155" s="246"/>
      <c r="C155" s="232"/>
      <c r="D155" s="222"/>
      <c r="E155" s="314"/>
      <c r="F155" s="393"/>
      <c r="G155" s="394"/>
      <c r="H155" s="394"/>
      <c r="I155" s="394"/>
      <c r="J155" s="394"/>
      <c r="K155" s="394"/>
      <c r="L155" s="395"/>
      <c r="N155" s="10"/>
    </row>
    <row r="156" spans="2:14" ht="15" thickBot="1" x14ac:dyDescent="0.25">
      <c r="B156" s="119">
        <f>C154</f>
        <v>0.5312489777777778</v>
      </c>
      <c r="C156" s="77">
        <f>B156+(D156*$H$13)</f>
        <v>0.53819337777777776</v>
      </c>
      <c r="D156" s="74">
        <f>$I$26</f>
        <v>10</v>
      </c>
      <c r="E156" s="79"/>
      <c r="F156" s="223" t="s">
        <v>30</v>
      </c>
      <c r="G156" s="224"/>
      <c r="H156" s="224"/>
      <c r="I156" s="224"/>
      <c r="J156" s="224"/>
      <c r="K156" s="224"/>
      <c r="L156" s="373"/>
      <c r="N156" s="7"/>
    </row>
    <row r="157" spans="2:14" ht="14.25" x14ac:dyDescent="0.2">
      <c r="B157" s="303">
        <f>C156</f>
        <v>0.53819337777777776</v>
      </c>
      <c r="C157" s="304">
        <f>B157+(45*H$13)</f>
        <v>0.56944317777777775</v>
      </c>
      <c r="D157" s="275">
        <v>45</v>
      </c>
      <c r="E157" s="311">
        <v>30</v>
      </c>
      <c r="F157" s="93" t="s">
        <v>97</v>
      </c>
      <c r="G157" s="94"/>
      <c r="H157" s="94"/>
      <c r="I157" s="94"/>
      <c r="J157" s="94"/>
      <c r="K157" s="94"/>
      <c r="L157" s="116"/>
      <c r="N157" s="10"/>
    </row>
    <row r="158" spans="2:14" ht="15" thickBot="1" x14ac:dyDescent="0.25">
      <c r="B158" s="246"/>
      <c r="C158" s="232"/>
      <c r="D158" s="222"/>
      <c r="E158" s="279"/>
      <c r="F158" s="97"/>
      <c r="G158" s="91"/>
      <c r="H158" s="91"/>
      <c r="I158" s="91"/>
      <c r="J158" s="91"/>
      <c r="K158" s="91"/>
      <c r="L158" s="118"/>
      <c r="N158" s="10"/>
    </row>
    <row r="159" spans="2:14" ht="14.25" x14ac:dyDescent="0.2">
      <c r="B159" s="210">
        <f>C157</f>
        <v>0.56944317777777775</v>
      </c>
      <c r="C159" s="211">
        <f>B159+(D159*H13)</f>
        <v>0.57638757777777772</v>
      </c>
      <c r="D159" s="74">
        <f>$I$26</f>
        <v>10</v>
      </c>
      <c r="E159" s="78"/>
      <c r="F159" s="223" t="s">
        <v>30</v>
      </c>
      <c r="G159" s="224"/>
      <c r="H159" s="224"/>
      <c r="I159" s="224"/>
      <c r="J159" s="224"/>
      <c r="K159" s="224"/>
      <c r="L159" s="373"/>
      <c r="N159" s="7"/>
    </row>
    <row r="160" spans="2:14" ht="14.25" x14ac:dyDescent="0.2">
      <c r="B160" s="245">
        <f>C159</f>
        <v>0.57638757777777772</v>
      </c>
      <c r="C160" s="231">
        <f>B160+(45*H$13)</f>
        <v>0.60763737777777771</v>
      </c>
      <c r="D160" s="221">
        <v>45</v>
      </c>
      <c r="E160" s="364">
        <v>31</v>
      </c>
      <c r="F160" s="97" t="s">
        <v>98</v>
      </c>
      <c r="G160" s="91"/>
      <c r="H160" s="91"/>
      <c r="I160" s="91"/>
      <c r="J160" s="91"/>
      <c r="K160" s="91"/>
      <c r="L160" s="118"/>
      <c r="N160" s="10"/>
    </row>
    <row r="161" spans="2:15" ht="14.25" x14ac:dyDescent="0.2">
      <c r="B161" s="246"/>
      <c r="C161" s="232"/>
      <c r="D161" s="222"/>
      <c r="E161" s="279"/>
      <c r="F161" s="96"/>
      <c r="G161" s="88"/>
      <c r="H161" s="88"/>
      <c r="I161" s="88"/>
      <c r="J161" s="88"/>
      <c r="K161" s="88"/>
      <c r="L161" s="117"/>
      <c r="N161" s="10"/>
    </row>
    <row r="162" spans="2:15" ht="14.25" x14ac:dyDescent="0.2">
      <c r="B162" s="207">
        <f>C160</f>
        <v>0.60763737777777771</v>
      </c>
      <c r="C162" s="205">
        <f>B162+(D162*H13)</f>
        <v>0.61458177777777767</v>
      </c>
      <c r="D162" s="74">
        <f>$I$26</f>
        <v>10</v>
      </c>
      <c r="E162" s="79"/>
      <c r="F162" s="252" t="s">
        <v>30</v>
      </c>
      <c r="G162" s="253"/>
      <c r="H162" s="253"/>
      <c r="I162" s="253"/>
      <c r="J162" s="253"/>
      <c r="K162" s="253"/>
      <c r="L162" s="254"/>
    </row>
    <row r="163" spans="2:15" ht="14.25" x14ac:dyDescent="0.2">
      <c r="B163" s="245">
        <f>C162</f>
        <v>0.61458177777777767</v>
      </c>
      <c r="C163" s="231">
        <f>B163+(45*H$13)</f>
        <v>0.64583157777777767</v>
      </c>
      <c r="D163" s="221">
        <v>45</v>
      </c>
      <c r="E163" s="364">
        <v>32</v>
      </c>
      <c r="F163" s="106" t="s">
        <v>99</v>
      </c>
      <c r="G163" s="104"/>
      <c r="H163" s="104"/>
      <c r="I163" s="104"/>
      <c r="J163" s="104"/>
      <c r="K163" s="104"/>
      <c r="L163" s="156"/>
      <c r="N163" s="10"/>
    </row>
    <row r="164" spans="2:15" ht="15" thickBot="1" x14ac:dyDescent="0.25">
      <c r="B164" s="315"/>
      <c r="C164" s="316"/>
      <c r="D164" s="317"/>
      <c r="E164" s="366"/>
      <c r="F164" s="157" t="s">
        <v>100</v>
      </c>
      <c r="G164" s="158"/>
      <c r="H164" s="158"/>
      <c r="I164" s="158"/>
      <c r="J164" s="158"/>
      <c r="K164" s="158"/>
      <c r="L164" s="159"/>
      <c r="N164" s="10"/>
    </row>
    <row r="165" spans="2:15" ht="14.25" x14ac:dyDescent="0.2"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</row>
    <row r="166" spans="2:15" ht="15" thickBot="1" x14ac:dyDescent="0.25">
      <c r="B166" s="61"/>
      <c r="C166" s="160"/>
      <c r="D166" s="61"/>
      <c r="E166" s="61"/>
      <c r="F166" s="61"/>
      <c r="G166" s="61"/>
      <c r="H166" s="61"/>
      <c r="I166" s="61"/>
      <c r="J166" s="61"/>
      <c r="K166" s="61"/>
      <c r="L166" s="61"/>
    </row>
    <row r="167" spans="2:15" ht="15" thickBot="1" x14ac:dyDescent="0.25">
      <c r="B167" s="110" t="s">
        <v>22</v>
      </c>
      <c r="C167" s="111" t="s">
        <v>23</v>
      </c>
      <c r="D167" s="111" t="s">
        <v>24</v>
      </c>
      <c r="E167" s="111" t="s">
        <v>25</v>
      </c>
      <c r="F167" s="143" t="s">
        <v>101</v>
      </c>
      <c r="G167" s="144">
        <f>IF(I22&lt;&gt;0,G137+1,0)</f>
        <v>0</v>
      </c>
      <c r="H167" s="145"/>
      <c r="I167" s="145"/>
      <c r="J167" s="145"/>
      <c r="K167" s="145"/>
      <c r="L167" s="146"/>
    </row>
    <row r="168" spans="2:15" ht="14.25" x14ac:dyDescent="0.2">
      <c r="B168" s="309">
        <f>I23</f>
        <v>0.33333333333333331</v>
      </c>
      <c r="C168" s="231">
        <f>B168+(45*H$13)</f>
        <v>0.36458313333333331</v>
      </c>
      <c r="D168" s="221">
        <v>45</v>
      </c>
      <c r="E168" s="279">
        <v>33</v>
      </c>
      <c r="F168" s="161" t="s">
        <v>102</v>
      </c>
      <c r="G168" s="94"/>
      <c r="H168" s="94"/>
      <c r="I168" s="94"/>
      <c r="J168" s="94"/>
      <c r="K168" s="94"/>
      <c r="L168" s="116"/>
    </row>
    <row r="169" spans="2:15" ht="15" thickBot="1" x14ac:dyDescent="0.25">
      <c r="B169" s="310"/>
      <c r="C169" s="232"/>
      <c r="D169" s="222"/>
      <c r="E169" s="279"/>
      <c r="F169" s="96"/>
      <c r="G169" s="88"/>
      <c r="H169" s="88"/>
      <c r="I169" s="88"/>
      <c r="J169" s="88"/>
      <c r="K169" s="88"/>
      <c r="L169" s="117"/>
      <c r="O169" s="3"/>
    </row>
    <row r="170" spans="2:15" ht="14.25" x14ac:dyDescent="0.2">
      <c r="B170" s="162">
        <f>C168</f>
        <v>0.36458313333333331</v>
      </c>
      <c r="C170" s="211">
        <f>B170+(D170*H13)</f>
        <v>0.37152753333333333</v>
      </c>
      <c r="D170" s="74">
        <f>$I$26</f>
        <v>10</v>
      </c>
      <c r="E170" s="79"/>
      <c r="F170" s="223" t="s">
        <v>30</v>
      </c>
      <c r="G170" s="224"/>
      <c r="H170" s="224"/>
      <c r="I170" s="224"/>
      <c r="J170" s="224"/>
      <c r="K170" s="224"/>
      <c r="L170" s="373"/>
      <c r="O170" s="2"/>
    </row>
    <row r="171" spans="2:15" ht="14.25" x14ac:dyDescent="0.2">
      <c r="B171" s="245">
        <f>C170</f>
        <v>0.37152753333333333</v>
      </c>
      <c r="C171" s="231">
        <f>B171+(45*$H$13)</f>
        <v>0.40277733333333332</v>
      </c>
      <c r="D171" s="221">
        <v>45</v>
      </c>
      <c r="E171" s="279">
        <v>34</v>
      </c>
      <c r="F171" s="93" t="s">
        <v>103</v>
      </c>
      <c r="G171" s="91"/>
      <c r="H171" s="91"/>
      <c r="I171" s="91"/>
      <c r="J171" s="91"/>
      <c r="K171" s="91"/>
      <c r="L171" s="118"/>
    </row>
    <row r="172" spans="2:15" ht="15" thickBot="1" x14ac:dyDescent="0.25">
      <c r="B172" s="246"/>
      <c r="C172" s="232"/>
      <c r="D172" s="222"/>
      <c r="E172" s="279"/>
      <c r="F172" s="96" t="s">
        <v>104</v>
      </c>
      <c r="G172" s="88"/>
      <c r="H172" s="88"/>
      <c r="I172" s="88"/>
      <c r="J172" s="88"/>
      <c r="K172" s="88"/>
      <c r="L172" s="117"/>
    </row>
    <row r="173" spans="2:15" ht="14.25" x14ac:dyDescent="0.2">
      <c r="B173" s="119">
        <f>C171</f>
        <v>0.40277733333333332</v>
      </c>
      <c r="C173" s="77">
        <f>B173+(D173*H13)</f>
        <v>0.40972173333333334</v>
      </c>
      <c r="D173" s="74">
        <f>$I$26</f>
        <v>10</v>
      </c>
      <c r="E173" s="78"/>
      <c r="F173" s="223" t="s">
        <v>30</v>
      </c>
      <c r="G173" s="224"/>
      <c r="H173" s="224"/>
      <c r="I173" s="224"/>
      <c r="J173" s="224"/>
      <c r="K173" s="224"/>
      <c r="L173" s="373"/>
    </row>
    <row r="174" spans="2:15" ht="14.25" x14ac:dyDescent="0.2">
      <c r="B174" s="245">
        <f>C173</f>
        <v>0.40972173333333334</v>
      </c>
      <c r="C174" s="231">
        <f>B174+(45*H$13)</f>
        <v>0.44097153333333333</v>
      </c>
      <c r="D174" s="221">
        <v>45</v>
      </c>
      <c r="E174" s="279">
        <v>35</v>
      </c>
      <c r="F174" s="93" t="s">
        <v>105</v>
      </c>
      <c r="G174" s="94"/>
      <c r="H174" s="94"/>
      <c r="I174" s="94"/>
      <c r="J174" s="94"/>
      <c r="K174" s="94"/>
      <c r="L174" s="116"/>
    </row>
    <row r="175" spans="2:15" ht="15" thickBot="1" x14ac:dyDescent="0.25">
      <c r="B175" s="246"/>
      <c r="C175" s="232"/>
      <c r="D175" s="222"/>
      <c r="E175" s="279"/>
      <c r="F175" s="96" t="s">
        <v>106</v>
      </c>
      <c r="G175" s="88"/>
      <c r="H175" s="88"/>
      <c r="I175" s="88"/>
      <c r="J175" s="88"/>
      <c r="K175" s="88"/>
      <c r="L175" s="117"/>
    </row>
    <row r="176" spans="2:15" ht="14.25" x14ac:dyDescent="0.2">
      <c r="B176" s="210">
        <f>C174</f>
        <v>0.44097153333333333</v>
      </c>
      <c r="C176" s="211">
        <f>B176+(D176*H13)</f>
        <v>0.44791593333333335</v>
      </c>
      <c r="D176" s="74">
        <f>$I$26</f>
        <v>10</v>
      </c>
      <c r="E176" s="79"/>
      <c r="F176" s="223" t="s">
        <v>30</v>
      </c>
      <c r="G176" s="224"/>
      <c r="H176" s="224"/>
      <c r="I176" s="224"/>
      <c r="J176" s="224"/>
      <c r="K176" s="224"/>
      <c r="L176" s="373"/>
    </row>
    <row r="177" spans="2:14" ht="14.25" x14ac:dyDescent="0.2">
      <c r="B177" s="245">
        <f>C176</f>
        <v>0.44791593333333335</v>
      </c>
      <c r="C177" s="231">
        <f>B177+(45*H$13)</f>
        <v>0.47916573333333334</v>
      </c>
      <c r="D177" s="221">
        <v>45</v>
      </c>
      <c r="E177" s="279">
        <v>36</v>
      </c>
      <c r="F177" s="93" t="s">
        <v>67</v>
      </c>
      <c r="G177" s="94"/>
      <c r="H177" s="94"/>
      <c r="I177" s="94"/>
      <c r="J177" s="94"/>
      <c r="K177" s="94"/>
      <c r="L177" s="116"/>
      <c r="N177" s="2"/>
    </row>
    <row r="178" spans="2:14" ht="15" thickBot="1" x14ac:dyDescent="0.25">
      <c r="B178" s="246"/>
      <c r="C178" s="232"/>
      <c r="D178" s="222"/>
      <c r="E178" s="279"/>
      <c r="F178" s="155"/>
      <c r="G178" s="163"/>
      <c r="H178" s="163"/>
      <c r="I178" s="163"/>
      <c r="J178" s="163"/>
      <c r="K178" s="163"/>
      <c r="L178" s="164"/>
      <c r="N178" s="2"/>
    </row>
    <row r="179" spans="2:14" ht="14.25" x14ac:dyDescent="0.2">
      <c r="B179" s="119">
        <f>C177</f>
        <v>0.47916573333333334</v>
      </c>
      <c r="C179" s="77">
        <f>B179+(D179*H$13)</f>
        <v>0.49999893333333334</v>
      </c>
      <c r="D179" s="74">
        <f>$I$25</f>
        <v>30</v>
      </c>
      <c r="E179" s="78"/>
      <c r="F179" s="276" t="s">
        <v>37</v>
      </c>
      <c r="G179" s="277"/>
      <c r="H179" s="277"/>
      <c r="I179" s="277"/>
      <c r="J179" s="277"/>
      <c r="K179" s="277"/>
      <c r="L179" s="278"/>
    </row>
    <row r="180" spans="2:14" ht="14.25" x14ac:dyDescent="0.2">
      <c r="B180" s="245">
        <f>C179</f>
        <v>0.49999893333333334</v>
      </c>
      <c r="C180" s="231">
        <f>B180+(45*H$13)</f>
        <v>0.53124873333333333</v>
      </c>
      <c r="D180" s="221">
        <v>45</v>
      </c>
      <c r="E180" s="279">
        <v>37</v>
      </c>
      <c r="F180" s="97" t="s">
        <v>107</v>
      </c>
      <c r="G180" s="91"/>
      <c r="H180" s="94"/>
      <c r="I180" s="94"/>
      <c r="J180" s="94"/>
      <c r="K180" s="94"/>
      <c r="L180" s="116"/>
      <c r="N180" s="2"/>
    </row>
    <row r="181" spans="2:14" ht="15" thickBot="1" x14ac:dyDescent="0.25">
      <c r="B181" s="246"/>
      <c r="C181" s="232"/>
      <c r="D181" s="222"/>
      <c r="E181" s="279"/>
      <c r="F181" s="96"/>
      <c r="G181" s="91"/>
      <c r="H181" s="91"/>
      <c r="I181" s="91"/>
      <c r="J181" s="91"/>
      <c r="K181" s="91"/>
      <c r="L181" s="118"/>
      <c r="N181" s="2"/>
    </row>
    <row r="182" spans="2:14" ht="14.25" x14ac:dyDescent="0.2">
      <c r="B182" s="210">
        <f>C180</f>
        <v>0.53124873333333333</v>
      </c>
      <c r="C182" s="211">
        <f>B182+(D182*H13)</f>
        <v>0.5381931333333333</v>
      </c>
      <c r="D182" s="74">
        <f>$I$26</f>
        <v>10</v>
      </c>
      <c r="E182" s="199"/>
      <c r="F182" s="223" t="s">
        <v>30</v>
      </c>
      <c r="G182" s="224"/>
      <c r="H182" s="224"/>
      <c r="I182" s="224"/>
      <c r="J182" s="224"/>
      <c r="K182" s="224"/>
      <c r="L182" s="373"/>
      <c r="N182" s="2"/>
    </row>
    <row r="183" spans="2:14" ht="14.25" x14ac:dyDescent="0.2">
      <c r="B183" s="245">
        <f>C182</f>
        <v>0.5381931333333333</v>
      </c>
      <c r="C183" s="231">
        <f>B183+(45*H$13)</f>
        <v>0.56944293333333329</v>
      </c>
      <c r="D183" s="221">
        <v>45</v>
      </c>
      <c r="E183" s="365">
        <v>38</v>
      </c>
      <c r="F183" s="94" t="s">
        <v>108</v>
      </c>
      <c r="G183" s="94"/>
      <c r="H183" s="94"/>
      <c r="I183" s="94"/>
      <c r="J183" s="94"/>
      <c r="K183" s="94"/>
      <c r="L183" s="116"/>
      <c r="N183" s="2"/>
    </row>
    <row r="184" spans="2:14" ht="15" thickBot="1" x14ac:dyDescent="0.25">
      <c r="B184" s="246"/>
      <c r="C184" s="232"/>
      <c r="D184" s="222"/>
      <c r="E184" s="364"/>
      <c r="F184" s="88"/>
      <c r="G184" s="88"/>
      <c r="H184" s="88"/>
      <c r="I184" s="88"/>
      <c r="J184" s="88"/>
      <c r="K184" s="88"/>
      <c r="L184" s="117"/>
      <c r="N184" s="2"/>
    </row>
    <row r="185" spans="2:14" ht="13.5" customHeight="1" thickBot="1" x14ac:dyDescent="0.25">
      <c r="B185" s="119">
        <f>C183</f>
        <v>0.56944293333333329</v>
      </c>
      <c r="C185" s="77">
        <f>B185+(D185*H13)</f>
        <v>0.57638733333333325</v>
      </c>
      <c r="D185" s="74">
        <f>$I$26</f>
        <v>10</v>
      </c>
      <c r="E185" s="165"/>
      <c r="F185" s="380" t="s">
        <v>68</v>
      </c>
      <c r="G185" s="381"/>
      <c r="H185" s="381"/>
      <c r="I185" s="381"/>
      <c r="J185" s="381"/>
      <c r="K185" s="381"/>
      <c r="L185" s="382"/>
    </row>
    <row r="186" spans="2:14" ht="14.25" x14ac:dyDescent="0.2">
      <c r="B186" s="245">
        <f>C185</f>
        <v>0.57638733333333325</v>
      </c>
      <c r="C186" s="231" t="str">
        <f>IF(J43&gt;0,B186+(D186*H13),"")</f>
        <v/>
      </c>
      <c r="D186" s="221">
        <v>120</v>
      </c>
      <c r="E186" s="396"/>
      <c r="F186" s="166" t="s">
        <v>69</v>
      </c>
      <c r="G186" s="167" t="s">
        <v>109</v>
      </c>
      <c r="H186" s="168"/>
      <c r="I186" s="168"/>
      <c r="J186" s="168"/>
      <c r="K186" s="168"/>
      <c r="L186" s="181"/>
    </row>
    <row r="187" spans="2:14" ht="18" customHeight="1" thickBot="1" x14ac:dyDescent="0.25">
      <c r="B187" s="246"/>
      <c r="C187" s="232"/>
      <c r="D187" s="222"/>
      <c r="E187" s="397"/>
      <c r="F187" s="169" t="str">
        <f>IF(J43&gt;0,J43,"Ikke aktuel")</f>
        <v>Ikke aktuel</v>
      </c>
      <c r="G187" s="170"/>
      <c r="H187" s="171"/>
      <c r="I187" s="171"/>
      <c r="J187" s="171"/>
      <c r="K187" s="387"/>
      <c r="L187" s="388"/>
    </row>
    <row r="188" spans="2:14" ht="14.25" x14ac:dyDescent="0.2">
      <c r="B188" s="245">
        <f>B186</f>
        <v>0.57638733333333325</v>
      </c>
      <c r="C188" s="231" t="str">
        <f>IF(J46&gt;0,B188+(D188*H13),"")</f>
        <v/>
      </c>
      <c r="D188" s="221">
        <v>90</v>
      </c>
      <c r="E188" s="172"/>
      <c r="F188" s="173" t="s">
        <v>69</v>
      </c>
      <c r="G188" s="367" t="s">
        <v>110</v>
      </c>
      <c r="H188" s="368"/>
      <c r="I188" s="368"/>
      <c r="J188" s="368"/>
      <c r="K188" s="368"/>
      <c r="L188" s="369"/>
    </row>
    <row r="189" spans="2:14" ht="19.899999999999999" customHeight="1" thickBot="1" x14ac:dyDescent="0.25">
      <c r="B189" s="246"/>
      <c r="C189" s="232"/>
      <c r="D189" s="222"/>
      <c r="E189" s="197"/>
      <c r="F189" s="174" t="str">
        <f>IF(J46&gt;0,J46,"Ikke aktuel")</f>
        <v>Ikke aktuel</v>
      </c>
      <c r="G189" s="370"/>
      <c r="H189" s="371"/>
      <c r="I189" s="371"/>
      <c r="J189" s="371"/>
      <c r="K189" s="371"/>
      <c r="L189" s="372"/>
    </row>
    <row r="190" spans="2:14" ht="14.25" x14ac:dyDescent="0.2">
      <c r="B190" s="245">
        <f>B188</f>
        <v>0.57638733333333325</v>
      </c>
      <c r="C190" s="231" t="str">
        <f>IF(J49&gt;0,B190+(D190*H13),"")</f>
        <v/>
      </c>
      <c r="D190" s="221">
        <v>35</v>
      </c>
      <c r="E190" s="199"/>
      <c r="F190" s="166" t="s">
        <v>69</v>
      </c>
      <c r="G190" s="383" t="s">
        <v>90</v>
      </c>
      <c r="H190" s="383"/>
      <c r="I190" s="383"/>
      <c r="J190" s="383"/>
      <c r="K190" s="383"/>
      <c r="L190" s="384"/>
    </row>
    <row r="191" spans="2:14" ht="14.25" x14ac:dyDescent="0.2">
      <c r="B191" s="246"/>
      <c r="C191" s="232"/>
      <c r="D191" s="222"/>
      <c r="E191" s="200"/>
      <c r="F191" s="198" t="str">
        <f>IF(J49&gt;0,J49,"Ikke aktuel")</f>
        <v>Ikke aktuel</v>
      </c>
      <c r="G191" s="385"/>
      <c r="H191" s="385"/>
      <c r="I191" s="385"/>
      <c r="J191" s="385"/>
      <c r="K191" s="385"/>
      <c r="L191" s="386"/>
    </row>
    <row r="192" spans="2:14" ht="18.600000000000001" customHeight="1" thickBot="1" x14ac:dyDescent="0.25">
      <c r="B192" s="175" t="str">
        <f>C186</f>
        <v/>
      </c>
      <c r="C192" s="176" t="s">
        <v>111</v>
      </c>
      <c r="D192" s="177">
        <v>10</v>
      </c>
      <c r="E192" s="178"/>
      <c r="F192" s="179" t="s">
        <v>112</v>
      </c>
      <c r="G192" s="139"/>
      <c r="H192" s="139"/>
      <c r="I192" s="139"/>
      <c r="J192" s="139"/>
      <c r="K192" s="139"/>
      <c r="L192" s="140"/>
    </row>
  </sheetData>
  <sheetProtection algorithmName="SHA-512" hashValue="/CDCiRfwviv5YmA7dbjzHbkv57wfscMp3p0jJ8tIfpRIWDaI9n8KlIOZXxU/DRIvjkwq8wRc1qnExQMZfU5oQw==" saltValue="Q9/eurPjG6xJ6nyAkIxq0w==" spinCount="100000" sheet="1" objects="1" scenarios="1"/>
  <mergeCells count="275">
    <mergeCell ref="G190:L191"/>
    <mergeCell ref="B190:B191"/>
    <mergeCell ref="D190:D191"/>
    <mergeCell ref="C190:C191"/>
    <mergeCell ref="K187:L187"/>
    <mergeCell ref="F99:L99"/>
    <mergeCell ref="F109:L109"/>
    <mergeCell ref="F152:L152"/>
    <mergeCell ref="F154:L155"/>
    <mergeCell ref="B177:B178"/>
    <mergeCell ref="C177:C178"/>
    <mergeCell ref="D177:D178"/>
    <mergeCell ref="E177:E178"/>
    <mergeCell ref="B186:B187"/>
    <mergeCell ref="C186:C187"/>
    <mergeCell ref="D186:D187"/>
    <mergeCell ref="E186:E187"/>
    <mergeCell ref="F179:L179"/>
    <mergeCell ref="B180:B181"/>
    <mergeCell ref="C180:C181"/>
    <mergeCell ref="D180:D181"/>
    <mergeCell ref="E180:E181"/>
    <mergeCell ref="E138:E139"/>
    <mergeCell ref="B142:B143"/>
    <mergeCell ref="G188:L189"/>
    <mergeCell ref="B188:B189"/>
    <mergeCell ref="C188:C189"/>
    <mergeCell ref="D188:D189"/>
    <mergeCell ref="F108:L108"/>
    <mergeCell ref="F111:L111"/>
    <mergeCell ref="F114:L114"/>
    <mergeCell ref="F120:L120"/>
    <mergeCell ref="F129:L129"/>
    <mergeCell ref="F132:L132"/>
    <mergeCell ref="F141:L141"/>
    <mergeCell ref="F148:L148"/>
    <mergeCell ref="F151:L151"/>
    <mergeCell ref="F156:L156"/>
    <mergeCell ref="F159:L159"/>
    <mergeCell ref="F170:L170"/>
    <mergeCell ref="F176:L176"/>
    <mergeCell ref="F173:L173"/>
    <mergeCell ref="F182:L182"/>
    <mergeCell ref="F185:L185"/>
    <mergeCell ref="B174:B175"/>
    <mergeCell ref="B160:B161"/>
    <mergeCell ref="C160:C161"/>
    <mergeCell ref="E160:E161"/>
    <mergeCell ref="E183:E184"/>
    <mergeCell ref="B168:B169"/>
    <mergeCell ref="C168:C169"/>
    <mergeCell ref="D168:D169"/>
    <mergeCell ref="E168:E169"/>
    <mergeCell ref="B171:B172"/>
    <mergeCell ref="C171:C172"/>
    <mergeCell ref="D171:D172"/>
    <mergeCell ref="E171:E172"/>
    <mergeCell ref="B163:B164"/>
    <mergeCell ref="C163:C164"/>
    <mergeCell ref="C174:C175"/>
    <mergeCell ref="D174:D175"/>
    <mergeCell ref="E174:E175"/>
    <mergeCell ref="D160:D161"/>
    <mergeCell ref="D163:D164"/>
    <mergeCell ref="E163:E164"/>
    <mergeCell ref="B183:B184"/>
    <mergeCell ref="C183:C184"/>
    <mergeCell ref="D183:D184"/>
    <mergeCell ref="F62:L62"/>
    <mergeCell ref="F58:L58"/>
    <mergeCell ref="F56:L56"/>
    <mergeCell ref="F53:L53"/>
    <mergeCell ref="F54:L54"/>
    <mergeCell ref="F55:L55"/>
    <mergeCell ref="F57:L57"/>
    <mergeCell ref="B43:I43"/>
    <mergeCell ref="B57:B58"/>
    <mergeCell ref="C57:C58"/>
    <mergeCell ref="D60:D61"/>
    <mergeCell ref="B22:H22"/>
    <mergeCell ref="B23:H23"/>
    <mergeCell ref="E60:E61"/>
    <mergeCell ref="K37:L37"/>
    <mergeCell ref="K38:L38"/>
    <mergeCell ref="B42:L42"/>
    <mergeCell ref="K40:L40"/>
    <mergeCell ref="K41:L41"/>
    <mergeCell ref="K43:L43"/>
    <mergeCell ref="K44:L44"/>
    <mergeCell ref="K47:L47"/>
    <mergeCell ref="B44:F44"/>
    <mergeCell ref="G44:I44"/>
    <mergeCell ref="G47:I47"/>
    <mergeCell ref="G33:J33"/>
    <mergeCell ref="G34:J34"/>
    <mergeCell ref="G35:J35"/>
    <mergeCell ref="C54:C55"/>
    <mergeCell ref="K27:L35"/>
    <mergeCell ref="F59:L59"/>
    <mergeCell ref="F60:L60"/>
    <mergeCell ref="B36:F36"/>
    <mergeCell ref="G36:L36"/>
    <mergeCell ref="B46:I46"/>
    <mergeCell ref="K46:L46"/>
    <mergeCell ref="G38:I38"/>
    <mergeCell ref="G41:I41"/>
    <mergeCell ref="K49:L49"/>
    <mergeCell ref="B48:L48"/>
    <mergeCell ref="B49:I49"/>
    <mergeCell ref="G50:I50"/>
    <mergeCell ref="K50:L50"/>
    <mergeCell ref="E63:E64"/>
    <mergeCell ref="B24:H24"/>
    <mergeCell ref="B26:H26"/>
    <mergeCell ref="B25:H25"/>
    <mergeCell ref="B60:B61"/>
    <mergeCell ref="C60:C61"/>
    <mergeCell ref="B63:B64"/>
    <mergeCell ref="C63:C64"/>
    <mergeCell ref="D54:D55"/>
    <mergeCell ref="D57:D58"/>
    <mergeCell ref="E54:E55"/>
    <mergeCell ref="E57:E58"/>
    <mergeCell ref="B54:B55"/>
    <mergeCell ref="G27:J27"/>
    <mergeCell ref="G29:J29"/>
    <mergeCell ref="G30:J30"/>
    <mergeCell ref="G32:J32"/>
    <mergeCell ref="D63:D64"/>
    <mergeCell ref="B39:L39"/>
    <mergeCell ref="B45:L45"/>
    <mergeCell ref="G28:J28"/>
    <mergeCell ref="B31:F31"/>
    <mergeCell ref="G31:J31"/>
    <mergeCell ref="F61:L61"/>
    <mergeCell ref="B106:B107"/>
    <mergeCell ref="C106:C107"/>
    <mergeCell ref="B109:B110"/>
    <mergeCell ref="C109:C110"/>
    <mergeCell ref="D109:D110"/>
    <mergeCell ref="D106:D107"/>
    <mergeCell ref="B115:B116"/>
    <mergeCell ref="D122:D123"/>
    <mergeCell ref="B146:B147"/>
    <mergeCell ref="C146:C147"/>
    <mergeCell ref="B133:B134"/>
    <mergeCell ref="C133:C134"/>
    <mergeCell ref="D133:D134"/>
    <mergeCell ref="C142:C143"/>
    <mergeCell ref="D89:D90"/>
    <mergeCell ref="D72:D73"/>
    <mergeCell ref="D75:D76"/>
    <mergeCell ref="B72:B73"/>
    <mergeCell ref="C72:C73"/>
    <mergeCell ref="B75:B76"/>
    <mergeCell ref="C75:C76"/>
    <mergeCell ref="B92:B93"/>
    <mergeCell ref="C92:C93"/>
    <mergeCell ref="D92:D93"/>
    <mergeCell ref="B157:B158"/>
    <mergeCell ref="C157:C158"/>
    <mergeCell ref="D157:D158"/>
    <mergeCell ref="C127:C128"/>
    <mergeCell ref="D127:D128"/>
    <mergeCell ref="C122:C123"/>
    <mergeCell ref="E127:E128"/>
    <mergeCell ref="E130:E131"/>
    <mergeCell ref="B127:B128"/>
    <mergeCell ref="E157:E158"/>
    <mergeCell ref="B138:B139"/>
    <mergeCell ref="C138:C139"/>
    <mergeCell ref="E133:E134"/>
    <mergeCell ref="E146:E147"/>
    <mergeCell ref="D138:D139"/>
    <mergeCell ref="B140:L140"/>
    <mergeCell ref="D149:D150"/>
    <mergeCell ref="E154:E155"/>
    <mergeCell ref="D154:D155"/>
    <mergeCell ref="B130:B131"/>
    <mergeCell ref="C130:C131"/>
    <mergeCell ref="B154:B155"/>
    <mergeCell ref="C154:C155"/>
    <mergeCell ref="B149:B150"/>
    <mergeCell ref="E122:E123"/>
    <mergeCell ref="D146:D147"/>
    <mergeCell ref="B145:L145"/>
    <mergeCell ref="F144:L144"/>
    <mergeCell ref="G122:H123"/>
    <mergeCell ref="D130:D131"/>
    <mergeCell ref="F153:L153"/>
    <mergeCell ref="E149:E150"/>
    <mergeCell ref="I122:L122"/>
    <mergeCell ref="I123:L123"/>
    <mergeCell ref="I142:L142"/>
    <mergeCell ref="I143:L143"/>
    <mergeCell ref="G142:H143"/>
    <mergeCell ref="F124:L124"/>
    <mergeCell ref="D142:D143"/>
    <mergeCell ref="B125:H126"/>
    <mergeCell ref="I125:I126"/>
    <mergeCell ref="E142:E143"/>
    <mergeCell ref="B122:B123"/>
    <mergeCell ref="C149:C150"/>
    <mergeCell ref="F162:L162"/>
    <mergeCell ref="F67:L67"/>
    <mergeCell ref="F70:L70"/>
    <mergeCell ref="F63:L63"/>
    <mergeCell ref="F64:L64"/>
    <mergeCell ref="F65:L65"/>
    <mergeCell ref="F66:L66"/>
    <mergeCell ref="F69:L69"/>
    <mergeCell ref="E69:E70"/>
    <mergeCell ref="E72:E73"/>
    <mergeCell ref="E66:E67"/>
    <mergeCell ref="F68:L68"/>
    <mergeCell ref="F73:L73"/>
    <mergeCell ref="F71:L71"/>
    <mergeCell ref="F74:L74"/>
    <mergeCell ref="F72:L72"/>
    <mergeCell ref="E75:E76"/>
    <mergeCell ref="F88:L88"/>
    <mergeCell ref="E86:E87"/>
    <mergeCell ref="E109:E110"/>
    <mergeCell ref="E98:E99"/>
    <mergeCell ref="E101:E102"/>
    <mergeCell ref="E92:E93"/>
    <mergeCell ref="E106:E107"/>
    <mergeCell ref="E112:E113"/>
    <mergeCell ref="F117:L117"/>
    <mergeCell ref="B121:L121"/>
    <mergeCell ref="B112:B113"/>
    <mergeCell ref="F94:L94"/>
    <mergeCell ref="E95:E96"/>
    <mergeCell ref="C118:C119"/>
    <mergeCell ref="B118:B119"/>
    <mergeCell ref="B98:B99"/>
    <mergeCell ref="B101:B102"/>
    <mergeCell ref="D115:D116"/>
    <mergeCell ref="D118:D119"/>
    <mergeCell ref="E115:E116"/>
    <mergeCell ref="E118:E119"/>
    <mergeCell ref="C112:C113"/>
    <mergeCell ref="D112:D113"/>
    <mergeCell ref="C115:C116"/>
    <mergeCell ref="C98:C99"/>
    <mergeCell ref="D98:D99"/>
    <mergeCell ref="C101:C102"/>
    <mergeCell ref="D101:D102"/>
    <mergeCell ref="D95:D96"/>
    <mergeCell ref="B95:B96"/>
    <mergeCell ref="C95:C96"/>
    <mergeCell ref="D66:D67"/>
    <mergeCell ref="F82:L82"/>
    <mergeCell ref="F91:L91"/>
    <mergeCell ref="E80:E81"/>
    <mergeCell ref="B83:B84"/>
    <mergeCell ref="C83:C84"/>
    <mergeCell ref="D83:D84"/>
    <mergeCell ref="E83:E84"/>
    <mergeCell ref="F85:L85"/>
    <mergeCell ref="B86:B87"/>
    <mergeCell ref="C86:C87"/>
    <mergeCell ref="D86:D87"/>
    <mergeCell ref="D69:D70"/>
    <mergeCell ref="E89:E90"/>
    <mergeCell ref="F75:L76"/>
    <mergeCell ref="B66:B67"/>
    <mergeCell ref="C66:C67"/>
    <mergeCell ref="B69:B70"/>
    <mergeCell ref="C69:C70"/>
    <mergeCell ref="B80:B81"/>
    <mergeCell ref="C80:C81"/>
    <mergeCell ref="D80:D81"/>
    <mergeCell ref="B89:B90"/>
    <mergeCell ref="C89:C90"/>
  </mergeCells>
  <phoneticPr fontId="0" type="noConversion"/>
  <conditionalFormatting sqref="D120">
    <cfRule type="expression" dxfId="13" priority="11">
      <formula>$J$37&gt;0</formula>
    </cfRule>
  </conditionalFormatting>
  <conditionalFormatting sqref="D124">
    <cfRule type="expression" dxfId="12" priority="9">
      <formula>$J$37&gt;0</formula>
    </cfRule>
  </conditionalFormatting>
  <conditionalFormatting sqref="D141">
    <cfRule type="expression" dxfId="11" priority="8">
      <formula>$J$40&gt;0</formula>
    </cfRule>
  </conditionalFormatting>
  <conditionalFormatting sqref="D144">
    <cfRule type="expression" dxfId="10" priority="7">
      <formula>$J$40&gt;0</formula>
    </cfRule>
  </conditionalFormatting>
  <conditionalFormatting sqref="D185">
    <cfRule type="expression" dxfId="9" priority="4">
      <formula>$J$43+$J$46&gt;0</formula>
    </cfRule>
  </conditionalFormatting>
  <conditionalFormatting sqref="D192">
    <cfRule type="expression" dxfId="8" priority="3">
      <formula>$J$43+$J$46&gt;0</formula>
    </cfRule>
  </conditionalFormatting>
  <conditionalFormatting sqref="G41">
    <cfRule type="expression" dxfId="7" priority="14">
      <formula>$J$40&gt;0</formula>
    </cfRule>
  </conditionalFormatting>
  <conditionalFormatting sqref="G44">
    <cfRule type="expression" dxfId="6" priority="13">
      <formula>$J$43&gt;0</formula>
    </cfRule>
  </conditionalFormatting>
  <conditionalFormatting sqref="G47 G50">
    <cfRule type="expression" dxfId="5" priority="12">
      <formula>$J$46&gt;0</formula>
    </cfRule>
  </conditionalFormatting>
  <conditionalFormatting sqref="G38:I38">
    <cfRule type="expression" dxfId="4" priority="15">
      <formula>$J$37&gt;0</formula>
    </cfRule>
  </conditionalFormatting>
  <conditionalFormatting sqref="K37:L38">
    <cfRule type="expression" dxfId="3" priority="10">
      <formula>$J$37&gt;0</formula>
    </cfRule>
  </conditionalFormatting>
  <conditionalFormatting sqref="K40:L41">
    <cfRule type="expression" dxfId="2" priority="6">
      <formula>$J$40&gt;0</formula>
    </cfRule>
  </conditionalFormatting>
  <conditionalFormatting sqref="K43:L44">
    <cfRule type="expression" dxfId="1" priority="2">
      <formula>$J$43&gt;0</formula>
    </cfRule>
  </conditionalFormatting>
  <conditionalFormatting sqref="K46:L47 K49:L50">
    <cfRule type="expression" dxfId="0" priority="1">
      <formula>$J$46&gt;0</formula>
    </cfRule>
  </conditionalFormatting>
  <printOptions horizontalCentered="1" verticalCentered="1"/>
  <pageMargins left="0.59055118110236227" right="0.59055118110236227" top="0.6692913385826772" bottom="0.55118110236220474" header="0.31496062992125984" footer="0"/>
  <pageSetup paperSize="9" scale="77" fitToHeight="0" orientation="portrait" horizontalDpi="4294967293" verticalDpi="1200" r:id="rId1"/>
  <headerFooter alignWithMargins="0">
    <oddHeader>&amp;L&amp;G&amp;C&amp;G&amp;R&amp;"Arial,Fed"&amp;12 &amp;KFF00002022</oddHeader>
    <oddFooter>&amp;LLektionsplanen er godkendt af:&amp;C&amp;G</oddFooter>
  </headerFooter>
  <rowBreaks count="2" manualBreakCount="2">
    <brk id="76" max="16383" man="1"/>
    <brk id="134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showZeros="0" workbookViewId="0">
      <selection activeCell="B32" sqref="B32"/>
    </sheetView>
  </sheetViews>
  <sheetFormatPr defaultRowHeight="12.75" x14ac:dyDescent="0.2"/>
  <cols>
    <col min="1" max="1" width="31" customWidth="1"/>
    <col min="2" max="5" width="9.7109375" customWidth="1"/>
    <col min="6" max="11" width="8.7109375" customWidth="1"/>
  </cols>
  <sheetData>
    <row r="1" spans="1:6" ht="15.75" x14ac:dyDescent="0.25">
      <c r="A1" s="20" t="s">
        <v>113</v>
      </c>
      <c r="B1" s="19"/>
      <c r="C1" s="19"/>
      <c r="D1" s="8" t="s">
        <v>114</v>
      </c>
      <c r="E1" s="19"/>
    </row>
    <row r="2" spans="1:6" ht="15.75" x14ac:dyDescent="0.25">
      <c r="B2" s="13"/>
      <c r="C2" s="13"/>
      <c r="D2" s="13"/>
      <c r="E2" s="13"/>
    </row>
    <row r="3" spans="1:6" ht="15.75" x14ac:dyDescent="0.2">
      <c r="A3" s="21" t="s">
        <v>115</v>
      </c>
      <c r="B3" s="12"/>
      <c r="C3" s="12"/>
      <c r="D3" s="12"/>
      <c r="E3" s="12"/>
      <c r="F3" s="5"/>
    </row>
    <row r="4" spans="1:6" ht="15.75" x14ac:dyDescent="0.25">
      <c r="A4" s="20" t="s">
        <v>116</v>
      </c>
      <c r="B4" s="13"/>
      <c r="C4" s="14"/>
      <c r="D4" s="15"/>
      <c r="E4" s="16"/>
    </row>
    <row r="5" spans="1:6" ht="15.75" x14ac:dyDescent="0.25">
      <c r="A5" s="22"/>
      <c r="B5" s="13"/>
      <c r="C5" s="14"/>
      <c r="D5" s="15"/>
      <c r="E5" s="16"/>
    </row>
    <row r="6" spans="1:6" ht="15.75" x14ac:dyDescent="0.25">
      <c r="A6" s="22" t="s">
        <v>117</v>
      </c>
      <c r="B6" s="13"/>
      <c r="C6" s="14"/>
      <c r="D6" s="15"/>
      <c r="E6" s="16"/>
    </row>
    <row r="7" spans="1:6" ht="15.75" x14ac:dyDescent="0.25">
      <c r="B7" s="13"/>
      <c r="C7" s="14"/>
      <c r="D7" s="15"/>
      <c r="E7" s="16"/>
    </row>
    <row r="8" spans="1:6" x14ac:dyDescent="0.2">
      <c r="A8" s="27" t="s">
        <v>118</v>
      </c>
      <c r="B8" s="28"/>
      <c r="C8" s="29"/>
      <c r="D8" s="29"/>
      <c r="E8" s="29"/>
    </row>
    <row r="9" spans="1:6" x14ac:dyDescent="0.2">
      <c r="A9" s="30" t="s">
        <v>119</v>
      </c>
      <c r="B9" s="409">
        <f>Lektionsoversigt!G29</f>
        <v>0</v>
      </c>
      <c r="C9" s="409"/>
      <c r="D9" s="409"/>
      <c r="E9" s="409"/>
    </row>
    <row r="10" spans="1:6" x14ac:dyDescent="0.2">
      <c r="A10" s="31" t="s">
        <v>120</v>
      </c>
      <c r="B10" s="409">
        <f>Lektionsoversigt!G30</f>
        <v>0</v>
      </c>
      <c r="C10" s="409"/>
      <c r="D10" s="409"/>
      <c r="E10" s="409"/>
    </row>
    <row r="11" spans="1:6" x14ac:dyDescent="0.2">
      <c r="A11" s="30" t="s">
        <v>121</v>
      </c>
      <c r="B11" s="409">
        <f>Lektionsoversigt!G31</f>
        <v>0</v>
      </c>
      <c r="C11" s="409"/>
      <c r="D11" s="409"/>
      <c r="E11" s="409"/>
    </row>
    <row r="12" spans="1:6" x14ac:dyDescent="0.2">
      <c r="A12" s="31" t="s">
        <v>122</v>
      </c>
      <c r="B12" s="409">
        <f>Lektionsoversigt!G32</f>
        <v>0</v>
      </c>
      <c r="C12" s="409"/>
      <c r="D12" s="409"/>
      <c r="E12" s="409"/>
    </row>
    <row r="13" spans="1:6" x14ac:dyDescent="0.2">
      <c r="A13" s="30" t="s">
        <v>13</v>
      </c>
      <c r="B13" s="409">
        <f>Lektionsoversigt!G33</f>
        <v>0</v>
      </c>
      <c r="C13" s="409"/>
      <c r="D13" s="409"/>
      <c r="E13" s="409"/>
    </row>
    <row r="14" spans="1:6" x14ac:dyDescent="0.2">
      <c r="A14" s="30" t="s">
        <v>123</v>
      </c>
      <c r="B14" s="409">
        <f>Lektionsoversigt!G36</f>
        <v>0</v>
      </c>
      <c r="C14" s="409"/>
      <c r="D14" s="409"/>
      <c r="E14" s="409"/>
    </row>
    <row r="15" spans="1:6" x14ac:dyDescent="0.2">
      <c r="A15" s="32"/>
      <c r="B15" s="33"/>
      <c r="C15" s="33"/>
      <c r="D15" s="33"/>
      <c r="E15" s="33"/>
    </row>
    <row r="16" spans="1:6" x14ac:dyDescent="0.2">
      <c r="A16" s="27" t="s">
        <v>124</v>
      </c>
      <c r="B16" s="29"/>
      <c r="C16" s="29"/>
      <c r="D16" s="33"/>
      <c r="E16" s="29"/>
    </row>
    <row r="17" spans="1:11" x14ac:dyDescent="0.2">
      <c r="A17" s="30" t="s">
        <v>125</v>
      </c>
      <c r="B17" s="409">
        <f>IF(Lektionsoversigt!G34&lt;&gt;0,Lektionsoversigt!G34,Lektionsoversigt!$G$30)</f>
        <v>0</v>
      </c>
      <c r="C17" s="409"/>
      <c r="D17" s="409"/>
      <c r="E17" s="409"/>
    </row>
    <row r="18" spans="1:11" ht="13.9" customHeight="1" x14ac:dyDescent="0.2">
      <c r="A18" s="30" t="s">
        <v>126</v>
      </c>
      <c r="B18" s="409">
        <f>IF(Lektionsoversigt!G35&lt;&gt;0,Lektionsoversigt!G35,Lektionsoversigt!$G$30)</f>
        <v>0</v>
      </c>
      <c r="C18" s="409"/>
      <c r="D18" s="409"/>
      <c r="E18" s="409"/>
    </row>
    <row r="19" spans="1:11" x14ac:dyDescent="0.2">
      <c r="A19" s="29"/>
      <c r="B19" s="402"/>
      <c r="C19" s="402"/>
      <c r="D19" s="402"/>
      <c r="E19" s="402"/>
    </row>
    <row r="20" spans="1:11" ht="12.75" customHeight="1" x14ac:dyDescent="0.2">
      <c r="A20" s="27" t="s">
        <v>127</v>
      </c>
      <c r="B20" s="403"/>
      <c r="C20" s="403"/>
      <c r="D20" s="403"/>
      <c r="E20" s="403"/>
    </row>
    <row r="21" spans="1:11" x14ac:dyDescent="0.2">
      <c r="A21" s="412" t="s">
        <v>128</v>
      </c>
      <c r="B21" s="412"/>
      <c r="C21" s="412"/>
      <c r="D21" s="413">
        <f>Lektionsoversigt!G27</f>
        <v>0</v>
      </c>
      <c r="E21" s="414"/>
    </row>
    <row r="22" spans="1:11" ht="13.5" thickBot="1" x14ac:dyDescent="0.25">
      <c r="A22" s="412" t="s">
        <v>129</v>
      </c>
      <c r="B22" s="412"/>
      <c r="C22" s="412"/>
      <c r="D22" s="413">
        <f>Lektionsoversigt!G28</f>
        <v>0</v>
      </c>
      <c r="E22" s="414"/>
    </row>
    <row r="23" spans="1:11" ht="13.5" thickBot="1" x14ac:dyDescent="0.25">
      <c r="A23" s="38" t="s">
        <v>130</v>
      </c>
      <c r="B23" s="404" t="str">
        <f>IF(Lektionsoversigt!I123&gt;0,Lektionsoversigt!I123,"")</f>
        <v/>
      </c>
      <c r="C23" s="405"/>
      <c r="D23" s="405"/>
      <c r="E23" s="406"/>
    </row>
    <row r="24" spans="1:11" x14ac:dyDescent="0.2">
      <c r="A24" s="4" t="s">
        <v>131</v>
      </c>
      <c r="B24" t="str">
        <f>IF(Lektionsoversigt!I143&gt;0,Lektionsoversigt!I143,"")</f>
        <v/>
      </c>
      <c r="D24" s="18"/>
    </row>
    <row r="25" spans="1:11" x14ac:dyDescent="0.2">
      <c r="D25" s="18"/>
    </row>
    <row r="26" spans="1:11" x14ac:dyDescent="0.2">
      <c r="A26" s="21" t="s">
        <v>132</v>
      </c>
      <c r="B26" s="4"/>
      <c r="D26" s="17"/>
    </row>
    <row r="27" spans="1:11" ht="13.5" customHeight="1" x14ac:dyDescent="0.2">
      <c r="A27" s="23" t="s">
        <v>133</v>
      </c>
      <c r="B27" s="410">
        <f>Lektionsoversigt!G52</f>
        <v>0</v>
      </c>
      <c r="C27" s="410"/>
      <c r="D27" s="411">
        <f>Lektionsoversigt!G79</f>
        <v>0</v>
      </c>
      <c r="E27" s="411"/>
      <c r="F27" s="407">
        <f>Lektionsoversigt!G105</f>
        <v>0</v>
      </c>
      <c r="G27" s="408"/>
      <c r="H27" s="400">
        <f>Lektionsoversigt!G137</f>
        <v>0</v>
      </c>
      <c r="I27" s="401"/>
      <c r="J27" s="400">
        <f>Lektionsoversigt!G167</f>
        <v>0</v>
      </c>
      <c r="K27" s="401"/>
    </row>
    <row r="28" spans="1:11" ht="13.5" customHeight="1" x14ac:dyDescent="0.2">
      <c r="A28" s="23" t="s">
        <v>134</v>
      </c>
      <c r="B28" s="25">
        <f>Lektionsoversigt!B53</f>
        <v>0.33333333333333331</v>
      </c>
      <c r="C28" s="25">
        <f>Lektionsoversigt!C75</f>
        <v>0.6562479333333332</v>
      </c>
      <c r="D28" s="25">
        <f>Lektionsoversigt!B80</f>
        <v>0.33333333333333331</v>
      </c>
      <c r="E28" s="25">
        <f>Lektionsoversigt!C101</f>
        <v>0.6458313333333332</v>
      </c>
      <c r="F28" s="25">
        <f>Lektionsoversigt!B106</f>
        <v>0.33333333333333331</v>
      </c>
      <c r="G28" s="25">
        <f>Lektionsoversigt!C133</f>
        <v>0.64583264444444433</v>
      </c>
      <c r="H28" s="25">
        <f>Lektionsoversigt!B138</f>
        <v>0.33333333333333331</v>
      </c>
      <c r="I28" s="25">
        <f>Lektionsoversigt!C163</f>
        <v>0.64583157777777767</v>
      </c>
      <c r="J28" s="25">
        <f>Lektionsoversigt!B168</f>
        <v>0.33333333333333331</v>
      </c>
      <c r="K28" s="25">
        <f>Lektionsoversigt!C183</f>
        <v>0.56944293333333329</v>
      </c>
    </row>
    <row r="29" spans="1:11" x14ac:dyDescent="0.2">
      <c r="B29" s="4"/>
    </row>
    <row r="30" spans="1:11" ht="25.5" x14ac:dyDescent="0.2">
      <c r="A30" s="21" t="s">
        <v>135</v>
      </c>
      <c r="B30" s="39" t="s">
        <v>136</v>
      </c>
      <c r="C30" s="40" t="s">
        <v>137</v>
      </c>
      <c r="D30" s="41" t="s">
        <v>138</v>
      </c>
      <c r="E30" s="41" t="s">
        <v>139</v>
      </c>
      <c r="F30" s="218" t="s">
        <v>90</v>
      </c>
    </row>
    <row r="31" spans="1:11" x14ac:dyDescent="0.2">
      <c r="A31" s="23" t="s">
        <v>140</v>
      </c>
      <c r="B31" s="217" t="str">
        <f>IF(Lektionsoversigt!J37&gt;0,Lektionsoversigt!G105,"Ikke aktuel")</f>
        <v>Ikke aktuel</v>
      </c>
      <c r="C31" s="217" t="str">
        <f>IF(Lektionsoversigt!J40&gt;0,Lektionsoversigt!G137,"Ikke aktuel")</f>
        <v>Ikke aktuel</v>
      </c>
      <c r="D31" s="217" t="str">
        <f>IF(Lektionsoversigt!J43&gt;0,Lektionsoversigt!G167,"Ikke aktuel")</f>
        <v>Ikke aktuel</v>
      </c>
      <c r="E31" s="217" t="str">
        <f>IF(Lektionsoversigt!J46&gt;0,Lektionsoversigt!G167,"Ikke aktuel")</f>
        <v>Ikke aktuel</v>
      </c>
      <c r="F31" s="6" t="str">
        <f>IF(Lektionsoversigt!J46&gt;0,Lektionsoversigt!G167,"Ikke aktuel")</f>
        <v>Ikke aktuel</v>
      </c>
    </row>
    <row r="32" spans="1:11" x14ac:dyDescent="0.2">
      <c r="A32" s="23" t="s">
        <v>141</v>
      </c>
      <c r="B32" s="11">
        <f>Lektionsoversigt!B122</f>
        <v>0.5381931333333333</v>
      </c>
      <c r="C32" s="11">
        <f>Lektionsoversigt!B142</f>
        <v>0.37152753333333333</v>
      </c>
      <c r="D32" s="11">
        <f>Lektionsoversigt!B186</f>
        <v>0.57638733333333325</v>
      </c>
      <c r="E32" s="11">
        <f>Lektionsoversigt!B186</f>
        <v>0.57638733333333325</v>
      </c>
      <c r="F32" s="219">
        <f>Lektionsoversigt!B190</f>
        <v>0.57638733333333325</v>
      </c>
    </row>
    <row r="33" spans="1:6" x14ac:dyDescent="0.2">
      <c r="A33" s="26" t="s">
        <v>142</v>
      </c>
      <c r="B33" s="11" t="str">
        <f>Lektionsoversigt!C122</f>
        <v/>
      </c>
      <c r="C33" s="11" t="str">
        <f>Lektionsoversigt!C142</f>
        <v/>
      </c>
      <c r="D33" s="11" t="str">
        <f>Lektionsoversigt!C186</f>
        <v/>
      </c>
      <c r="E33" s="11" t="str">
        <f>Lektionsoversigt!C188</f>
        <v/>
      </c>
      <c r="F33" s="219" t="str">
        <f>Lektionsoversigt!C190</f>
        <v/>
      </c>
    </row>
    <row r="34" spans="1:6" x14ac:dyDescent="0.2">
      <c r="A34" s="24" t="s">
        <v>143</v>
      </c>
      <c r="B34" s="6">
        <f>Lektionsoversigt!I123</f>
        <v>0</v>
      </c>
      <c r="C34" s="6">
        <f>Lektionsoversigt!I143</f>
        <v>0</v>
      </c>
      <c r="D34" s="6">
        <f>Lektionsoversigt!G27</f>
        <v>0</v>
      </c>
      <c r="E34" s="6">
        <f>Lektionsoversigt!G27</f>
        <v>0</v>
      </c>
      <c r="F34" s="6"/>
    </row>
  </sheetData>
  <sheetProtection algorithmName="SHA-512" hashValue="rZk4FWB0SJ+KRAjSn2DekPVzONEVfG+jNoAERpTt6X3XjJmwCgRGY0GdSb3kB2LjhXNETSxmVlaad8mKFkIWqA==" saltValue="MJe3i+XbG5ERlgks8ZkcPQ==" spinCount="100000" sheet="1" objects="1" scenarios="1"/>
  <mergeCells count="19">
    <mergeCell ref="B9:E9"/>
    <mergeCell ref="B10:E10"/>
    <mergeCell ref="B11:E11"/>
    <mergeCell ref="B27:C27"/>
    <mergeCell ref="D27:E27"/>
    <mergeCell ref="B14:E14"/>
    <mergeCell ref="B12:E12"/>
    <mergeCell ref="B13:E13"/>
    <mergeCell ref="B17:E17"/>
    <mergeCell ref="B18:E18"/>
    <mergeCell ref="A21:C21"/>
    <mergeCell ref="D21:E21"/>
    <mergeCell ref="A22:C22"/>
    <mergeCell ref="D22:E22"/>
    <mergeCell ref="H27:I27"/>
    <mergeCell ref="J27:K27"/>
    <mergeCell ref="B19:E20"/>
    <mergeCell ref="B23:E23"/>
    <mergeCell ref="F27:G27"/>
  </mergeCells>
  <hyperlinks>
    <hyperlink ref="D1" r:id="rId1" xr:uid="{00000000-0004-0000-0100-000000000000}"/>
  </hyperlinks>
  <pageMargins left="0.74803149606299213" right="0.74803149606299213" top="0.98425196850393704" bottom="0.98425196850393704" header="0" footer="0"/>
  <pageSetup paperSize="9" orientation="landscape" horizontalDpi="4294967293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2C579FA7422F43AFFE04C4681F687F" ma:contentTypeVersion="15" ma:contentTypeDescription="Opret et nyt dokument." ma:contentTypeScope="" ma:versionID="694d292457df1b40a9a3c2f8ce7f8e48">
  <xsd:schema xmlns:xsd="http://www.w3.org/2001/XMLSchema" xmlns:xs="http://www.w3.org/2001/XMLSchema" xmlns:p="http://schemas.microsoft.com/office/2006/metadata/properties" xmlns:ns2="ba483aed-b211-47cc-b03a-9249bcb5c634" xmlns:ns3="a0a8d17b-00fa-4268-ad10-91c379081185" targetNamespace="http://schemas.microsoft.com/office/2006/metadata/properties" ma:root="true" ma:fieldsID="27cdf03403dd60be650cf6807c95e2a3" ns2:_="" ns3:_="">
    <xsd:import namespace="ba483aed-b211-47cc-b03a-9249bcb5c634"/>
    <xsd:import namespace="a0a8d17b-00fa-4268-ad10-91c37908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83aed-b211-47cc-b03a-9249bcb5c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78d8fed3-eade-4d2d-8e51-d1e1973cc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8d17b-00fa-4268-ad10-91c37908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945831-71c8-4289-8dd0-66af2d800f8d}" ma:internalName="TaxCatchAll" ma:showField="CatchAllData" ma:web="a0a8d17b-00fa-4268-ad10-91c3790811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83aed-b211-47cc-b03a-9249bcb5c634">
      <Terms xmlns="http://schemas.microsoft.com/office/infopath/2007/PartnerControls"/>
    </lcf76f155ced4ddcb4097134ff3c332f>
    <TaxCatchAll xmlns="a0a8d17b-00fa-4268-ad10-91c379081185" xsi:nil="true"/>
  </documentManagement>
</p:properties>
</file>

<file path=customXml/itemProps1.xml><?xml version="1.0" encoding="utf-8"?>
<ds:datastoreItem xmlns:ds="http://schemas.openxmlformats.org/officeDocument/2006/customXml" ds:itemID="{9D69D340-AD15-4EE4-BA83-722BD3FD2E12}"/>
</file>

<file path=customXml/itemProps2.xml><?xml version="1.0" encoding="utf-8"?>
<ds:datastoreItem xmlns:ds="http://schemas.openxmlformats.org/officeDocument/2006/customXml" ds:itemID="{15EDE9C5-25B5-4DD6-8129-A65492B3567B}"/>
</file>

<file path=customXml/itemProps3.xml><?xml version="1.0" encoding="utf-8"?>
<ds:datastoreItem xmlns:ds="http://schemas.openxmlformats.org/officeDocument/2006/customXml" ds:itemID="{2396E305-6C9B-4E1A-9506-F12BCD08CA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Lektionsoversigt</vt:lpstr>
      <vt:lpstr>Anmeldelse NY</vt:lpstr>
    </vt:vector>
  </TitlesOfParts>
  <Manager/>
  <Company>Transporterhvervets UddannelsesRåd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Rep.flex-grund, kl. 1 + tank</dc:title>
  <dc:subject>ADR-uddannelserne</dc:subject>
  <dc:creator>sep</dc:creator>
  <cp:keywords/>
  <dc:description/>
  <cp:lastModifiedBy>Christina Mie Pedersen</cp:lastModifiedBy>
  <cp:revision/>
  <dcterms:created xsi:type="dcterms:W3CDTF">2003-12-18T09:10:24Z</dcterms:created>
  <dcterms:modified xsi:type="dcterms:W3CDTF">2024-06-06T10:15:50Z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0x010100782C579FA7422F43AFFE04C4681F687F</vt:lpwstr>
  </property>
</Properties>
</file>